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mdelta.just.sise/dhs/webdav/dea8dbf48c8273a280bce0c7312472ffd0b2171e/47605134250/cc2a70e3-3503-4a18-9c59-167d5c42ac0f/"/>
    </mc:Choice>
  </mc:AlternateContent>
  <xr:revisionPtr revIDLastSave="0" documentId="13_ncr:1_{FD4402F5-9E87-42D8-9A9A-32DF61D61505}" xr6:coauthVersionLast="47" xr6:coauthVersionMax="47" xr10:uidLastSave="{00000000-0000-0000-0000-000000000000}"/>
  <bookViews>
    <workbookView xWindow="28680" yWindow="-120" windowWidth="29040" windowHeight="15720" tabRatio="797" xr2:uid="{00000000-000D-0000-FFFF-FFFF00000000}"/>
  </bookViews>
  <sheets>
    <sheet name="Lisa 3" sheetId="3" r:id="rId1"/>
    <sheet name="Annuiteetgraafik (2020 PP)" sheetId="5" r:id="rId2"/>
    <sheet name="Annuiteetgraafik (2021 PP)" sheetId="6" r:id="rId3"/>
    <sheet name="Annuiteetgraafik (2022 PP)" sheetId="7" r:id="rId4"/>
    <sheet name="Annuiteetgraafik (2023 PP)" sheetId="9" r:id="rId5"/>
    <sheet name="Annuiteetgraafik (Lisa 6.4)" sheetId="14" r:id="rId6"/>
    <sheet name="Annuiteetgraafik (PP Lisa 6.4)" sheetId="13" r:id="rId7"/>
    <sheet name="Annuiteetgraafik (2024 NP-PP)" sheetId="16" r:id="rId8"/>
    <sheet name="Annuiteetgraafik (2024 PP)" sheetId="17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5" i="3" l="1"/>
  <c r="B15" i="17"/>
  <c r="C15" i="17" s="1"/>
  <c r="A15" i="17"/>
  <c r="D9" i="17"/>
  <c r="D8" i="17"/>
  <c r="H23" i="3"/>
  <c r="G23" i="3" s="1"/>
  <c r="H22" i="3"/>
  <c r="G22" i="3" s="1"/>
  <c r="H21" i="3"/>
  <c r="G21" i="3" s="1"/>
  <c r="H20" i="3"/>
  <c r="G20" i="3" s="1"/>
  <c r="H19" i="3"/>
  <c r="G19" i="3" s="1"/>
  <c r="H18" i="3"/>
  <c r="G18" i="3" s="1"/>
  <c r="H17" i="3"/>
  <c r="G17" i="3" s="1"/>
  <c r="H39" i="3"/>
  <c r="G38" i="3"/>
  <c r="G37" i="3"/>
  <c r="G36" i="3"/>
  <c r="G35" i="3"/>
  <c r="G34" i="3"/>
  <c r="G29" i="3"/>
  <c r="G28" i="3"/>
  <c r="G27" i="3"/>
  <c r="G26" i="3"/>
  <c r="G25" i="3"/>
  <c r="G16" i="3"/>
  <c r="F23" i="3"/>
  <c r="F21" i="3"/>
  <c r="D23" i="16"/>
  <c r="E23" i="16"/>
  <c r="D24" i="16"/>
  <c r="E24" i="16"/>
  <c r="D25" i="16"/>
  <c r="E25" i="16"/>
  <c r="D26" i="16"/>
  <c r="E26" i="16"/>
  <c r="D27" i="16"/>
  <c r="E27" i="16"/>
  <c r="D28" i="16"/>
  <c r="E28" i="16"/>
  <c r="D29" i="16"/>
  <c r="E29" i="16"/>
  <c r="D30" i="16"/>
  <c r="E30" i="16"/>
  <c r="D31" i="16"/>
  <c r="E31" i="16"/>
  <c r="D32" i="16"/>
  <c r="E32" i="16"/>
  <c r="D33" i="16"/>
  <c r="E33" i="16"/>
  <c r="D34" i="16"/>
  <c r="E34" i="16"/>
  <c r="D35" i="16"/>
  <c r="E35" i="16"/>
  <c r="D36" i="16"/>
  <c r="E36" i="16"/>
  <c r="D37" i="16"/>
  <c r="E37" i="16"/>
  <c r="D38" i="16"/>
  <c r="E38" i="16"/>
  <c r="D39" i="16"/>
  <c r="E39" i="16"/>
  <c r="D40" i="16"/>
  <c r="E40" i="16"/>
  <c r="D41" i="16"/>
  <c r="E41" i="16"/>
  <c r="D42" i="16"/>
  <c r="E42" i="16"/>
  <c r="D43" i="16"/>
  <c r="E43" i="16"/>
  <c r="D44" i="16"/>
  <c r="E44" i="16"/>
  <c r="D45" i="16"/>
  <c r="E45" i="16"/>
  <c r="D46" i="16"/>
  <c r="E46" i="16"/>
  <c r="D47" i="16"/>
  <c r="E47" i="16"/>
  <c r="D48" i="16"/>
  <c r="E48" i="16"/>
  <c r="D49" i="16"/>
  <c r="E49" i="16"/>
  <c r="D50" i="16"/>
  <c r="E50" i="16"/>
  <c r="D51" i="16"/>
  <c r="E51" i="16"/>
  <c r="D52" i="16"/>
  <c r="E52" i="16"/>
  <c r="D53" i="16"/>
  <c r="E53" i="16"/>
  <c r="D54" i="16"/>
  <c r="E54" i="16"/>
  <c r="D55" i="16"/>
  <c r="E55" i="16"/>
  <c r="D56" i="16"/>
  <c r="E56" i="16"/>
  <c r="D57" i="16"/>
  <c r="E57" i="16"/>
  <c r="D58" i="16"/>
  <c r="E58" i="16"/>
  <c r="D59" i="16"/>
  <c r="E59" i="16"/>
  <c r="D60" i="16"/>
  <c r="E60" i="16"/>
  <c r="D61" i="16"/>
  <c r="E61" i="16"/>
  <c r="D62" i="16"/>
  <c r="E62" i="16"/>
  <c r="D63" i="16"/>
  <c r="E63" i="16"/>
  <c r="D64" i="16"/>
  <c r="E64" i="16"/>
  <c r="D65" i="16"/>
  <c r="E65" i="16"/>
  <c r="D66" i="16"/>
  <c r="E66" i="16"/>
  <c r="D67" i="16"/>
  <c r="E67" i="16"/>
  <c r="D68" i="16"/>
  <c r="E68" i="16"/>
  <c r="D69" i="16"/>
  <c r="E69" i="16"/>
  <c r="D70" i="16"/>
  <c r="E70" i="16"/>
  <c r="D71" i="16"/>
  <c r="E71" i="16"/>
  <c r="D72" i="16"/>
  <c r="E72" i="16"/>
  <c r="D73" i="16"/>
  <c r="E73" i="16"/>
  <c r="D74" i="16"/>
  <c r="E74" i="16"/>
  <c r="D75" i="16"/>
  <c r="E75" i="16"/>
  <c r="D76" i="16"/>
  <c r="E76" i="16"/>
  <c r="D77" i="16"/>
  <c r="E77" i="16"/>
  <c r="D78" i="16"/>
  <c r="E78" i="16"/>
  <c r="D79" i="16"/>
  <c r="E79" i="16"/>
  <c r="D80" i="16"/>
  <c r="E80" i="16"/>
  <c r="D81" i="16"/>
  <c r="E81" i="16"/>
  <c r="D82" i="16"/>
  <c r="E82" i="16"/>
  <c r="D83" i="16"/>
  <c r="E83" i="16"/>
  <c r="D84" i="16"/>
  <c r="E84" i="16"/>
  <c r="D85" i="16"/>
  <c r="E85" i="16"/>
  <c r="D86" i="16"/>
  <c r="E86" i="16"/>
  <c r="D87" i="16"/>
  <c r="E87" i="16"/>
  <c r="D88" i="16"/>
  <c r="E88" i="16"/>
  <c r="D89" i="16"/>
  <c r="E89" i="16"/>
  <c r="D90" i="16"/>
  <c r="E90" i="16"/>
  <c r="D91" i="16"/>
  <c r="E91" i="16"/>
  <c r="D92" i="16"/>
  <c r="E92" i="16"/>
  <c r="D93" i="16"/>
  <c r="E93" i="16"/>
  <c r="D94" i="16"/>
  <c r="E94" i="16"/>
  <c r="D95" i="16"/>
  <c r="E95" i="16"/>
  <c r="D96" i="16"/>
  <c r="E96" i="16"/>
  <c r="D97" i="16"/>
  <c r="E97" i="16"/>
  <c r="D98" i="16"/>
  <c r="E98" i="16"/>
  <c r="D99" i="16"/>
  <c r="E99" i="16"/>
  <c r="D100" i="16"/>
  <c r="E100" i="16"/>
  <c r="D101" i="16"/>
  <c r="E101" i="16"/>
  <c r="D102" i="16"/>
  <c r="E102" i="16"/>
  <c r="D103" i="16"/>
  <c r="E103" i="16"/>
  <c r="D104" i="16"/>
  <c r="E104" i="16"/>
  <c r="D105" i="16"/>
  <c r="E105" i="16"/>
  <c r="D106" i="16"/>
  <c r="E106" i="16"/>
  <c r="D107" i="16"/>
  <c r="E107" i="16"/>
  <c r="D108" i="16"/>
  <c r="E108" i="16"/>
  <c r="D109" i="16"/>
  <c r="E109" i="16"/>
  <c r="D110" i="16"/>
  <c r="E110" i="16"/>
  <c r="D111" i="16"/>
  <c r="E111" i="16"/>
  <c r="D112" i="16"/>
  <c r="E112" i="16"/>
  <c r="D113" i="16"/>
  <c r="E113" i="16"/>
  <c r="D114" i="16"/>
  <c r="E114" i="16"/>
  <c r="D115" i="16"/>
  <c r="E115" i="16"/>
  <c r="D116" i="16"/>
  <c r="E116" i="16"/>
  <c r="D117" i="16"/>
  <c r="E117" i="16"/>
  <c r="D118" i="16"/>
  <c r="E118" i="16"/>
  <c r="D119" i="16"/>
  <c r="E119" i="16"/>
  <c r="D120" i="16"/>
  <c r="E120" i="16"/>
  <c r="D121" i="16"/>
  <c r="E121" i="16"/>
  <c r="D122" i="16"/>
  <c r="E122" i="16"/>
  <c r="D123" i="16"/>
  <c r="E123" i="16"/>
  <c r="D124" i="16"/>
  <c r="E124" i="16"/>
  <c r="D125" i="16"/>
  <c r="E125" i="16"/>
  <c r="D126" i="16"/>
  <c r="E126" i="16"/>
  <c r="D127" i="16"/>
  <c r="E127" i="16"/>
  <c r="D128" i="16"/>
  <c r="E128" i="16"/>
  <c r="D129" i="16"/>
  <c r="E129" i="16"/>
  <c r="D130" i="16"/>
  <c r="E130" i="16"/>
  <c r="D131" i="16"/>
  <c r="E131" i="16"/>
  <c r="D132" i="16"/>
  <c r="E132" i="16"/>
  <c r="D133" i="16"/>
  <c r="E133" i="16"/>
  <c r="D134" i="16"/>
  <c r="E134" i="16"/>
  <c r="D135" i="16"/>
  <c r="E135" i="16"/>
  <c r="D136" i="16"/>
  <c r="E136" i="16"/>
  <c r="D137" i="16"/>
  <c r="E137" i="16"/>
  <c r="D138" i="16"/>
  <c r="E138" i="16"/>
  <c r="D139" i="16"/>
  <c r="E139" i="16"/>
  <c r="D140" i="16"/>
  <c r="E140" i="16"/>
  <c r="D141" i="16"/>
  <c r="E141" i="16"/>
  <c r="D142" i="16"/>
  <c r="E142" i="16"/>
  <c r="D143" i="16"/>
  <c r="E143" i="16"/>
  <c r="E22" i="16"/>
  <c r="D22" i="16"/>
  <c r="B15" i="16"/>
  <c r="B16" i="16" s="1"/>
  <c r="D16" i="16" s="1"/>
  <c r="D8" i="16"/>
  <c r="D9" i="16" s="1"/>
  <c r="D23" i="14"/>
  <c r="E23" i="14"/>
  <c r="D24" i="14"/>
  <c r="E24" i="14"/>
  <c r="D25" i="14"/>
  <c r="E25" i="14"/>
  <c r="D26" i="14"/>
  <c r="E26" i="14"/>
  <c r="D27" i="14"/>
  <c r="E27" i="14"/>
  <c r="D28" i="14"/>
  <c r="E28" i="14"/>
  <c r="D29" i="14"/>
  <c r="E29" i="14"/>
  <c r="D30" i="14"/>
  <c r="E30" i="14"/>
  <c r="D31" i="14"/>
  <c r="E31" i="14"/>
  <c r="D32" i="14"/>
  <c r="E32" i="14"/>
  <c r="D33" i="14"/>
  <c r="E33" i="14"/>
  <c r="D34" i="14"/>
  <c r="E34" i="14"/>
  <c r="D35" i="14"/>
  <c r="E35" i="14"/>
  <c r="D36" i="14"/>
  <c r="E36" i="14"/>
  <c r="D37" i="14"/>
  <c r="E37" i="14"/>
  <c r="D38" i="14"/>
  <c r="E38" i="14"/>
  <c r="D39" i="14"/>
  <c r="E39" i="14"/>
  <c r="D40" i="14"/>
  <c r="E40" i="14"/>
  <c r="D41" i="14"/>
  <c r="E41" i="14"/>
  <c r="D42" i="14"/>
  <c r="E42" i="14"/>
  <c r="D43" i="14"/>
  <c r="E43" i="14"/>
  <c r="D44" i="14"/>
  <c r="E44" i="14"/>
  <c r="D45" i="14"/>
  <c r="E45" i="14"/>
  <c r="D46" i="14"/>
  <c r="E46" i="14"/>
  <c r="D47" i="14"/>
  <c r="E47" i="14"/>
  <c r="D48" i="14"/>
  <c r="E48" i="14"/>
  <c r="D49" i="14"/>
  <c r="E49" i="14"/>
  <c r="D50" i="14"/>
  <c r="E50" i="14"/>
  <c r="D51" i="14"/>
  <c r="E51" i="14"/>
  <c r="D52" i="14"/>
  <c r="E52" i="14"/>
  <c r="D53" i="14"/>
  <c r="E53" i="14"/>
  <c r="D54" i="14"/>
  <c r="E54" i="14"/>
  <c r="D55" i="14"/>
  <c r="E55" i="14"/>
  <c r="D56" i="14"/>
  <c r="E56" i="14"/>
  <c r="D57" i="14"/>
  <c r="E57" i="14"/>
  <c r="D58" i="14"/>
  <c r="E58" i="14"/>
  <c r="D59" i="14"/>
  <c r="E59" i="14"/>
  <c r="D60" i="14"/>
  <c r="E60" i="14"/>
  <c r="D61" i="14"/>
  <c r="E61" i="14"/>
  <c r="D62" i="14"/>
  <c r="E62" i="14"/>
  <c r="D63" i="14"/>
  <c r="E63" i="14"/>
  <c r="D64" i="14"/>
  <c r="E64" i="14"/>
  <c r="D65" i="14"/>
  <c r="E65" i="14"/>
  <c r="D66" i="14"/>
  <c r="E66" i="14"/>
  <c r="D67" i="14"/>
  <c r="E67" i="14"/>
  <c r="D68" i="14"/>
  <c r="E68" i="14"/>
  <c r="D69" i="14"/>
  <c r="E69" i="14"/>
  <c r="D70" i="14"/>
  <c r="E70" i="14"/>
  <c r="D71" i="14"/>
  <c r="E71" i="14"/>
  <c r="D72" i="14"/>
  <c r="E72" i="14"/>
  <c r="D73" i="14"/>
  <c r="E73" i="14"/>
  <c r="D74" i="14"/>
  <c r="E74" i="14"/>
  <c r="D75" i="14"/>
  <c r="E75" i="14"/>
  <c r="D76" i="14"/>
  <c r="E76" i="14"/>
  <c r="D77" i="14"/>
  <c r="E77" i="14"/>
  <c r="D78" i="14"/>
  <c r="E78" i="14"/>
  <c r="D79" i="14"/>
  <c r="E79" i="14"/>
  <c r="D80" i="14"/>
  <c r="E80" i="14"/>
  <c r="D81" i="14"/>
  <c r="E81" i="14"/>
  <c r="D82" i="14"/>
  <c r="E82" i="14"/>
  <c r="D83" i="14"/>
  <c r="E83" i="14"/>
  <c r="D84" i="14"/>
  <c r="E84" i="14"/>
  <c r="D85" i="14"/>
  <c r="E85" i="14"/>
  <c r="D86" i="14"/>
  <c r="E86" i="14"/>
  <c r="D87" i="14"/>
  <c r="E87" i="14"/>
  <c r="D88" i="14"/>
  <c r="E88" i="14"/>
  <c r="D89" i="14"/>
  <c r="E89" i="14"/>
  <c r="D90" i="14"/>
  <c r="E90" i="14"/>
  <c r="D91" i="14"/>
  <c r="E91" i="14"/>
  <c r="D92" i="14"/>
  <c r="E92" i="14"/>
  <c r="D93" i="14"/>
  <c r="E93" i="14"/>
  <c r="D94" i="14"/>
  <c r="E94" i="14"/>
  <c r="D95" i="14"/>
  <c r="E95" i="14"/>
  <c r="D96" i="14"/>
  <c r="E96" i="14"/>
  <c r="D97" i="14"/>
  <c r="E97" i="14"/>
  <c r="D98" i="14"/>
  <c r="E98" i="14"/>
  <c r="D99" i="14"/>
  <c r="E99" i="14"/>
  <c r="D100" i="14"/>
  <c r="E100" i="14"/>
  <c r="D101" i="14"/>
  <c r="E101" i="14"/>
  <c r="D102" i="14"/>
  <c r="E102" i="14"/>
  <c r="D103" i="14"/>
  <c r="E103" i="14"/>
  <c r="D104" i="14"/>
  <c r="E104" i="14"/>
  <c r="D105" i="14"/>
  <c r="E105" i="14"/>
  <c r="D106" i="14"/>
  <c r="E106" i="14"/>
  <c r="D107" i="14"/>
  <c r="E107" i="14"/>
  <c r="D108" i="14"/>
  <c r="E108" i="14"/>
  <c r="D109" i="14"/>
  <c r="E109" i="14"/>
  <c r="D110" i="14"/>
  <c r="E110" i="14"/>
  <c r="D111" i="14"/>
  <c r="E111" i="14"/>
  <c r="D112" i="14"/>
  <c r="E112" i="14"/>
  <c r="D113" i="14"/>
  <c r="E113" i="14"/>
  <c r="D114" i="14"/>
  <c r="E114" i="14"/>
  <c r="D115" i="14"/>
  <c r="E115" i="14"/>
  <c r="D116" i="14"/>
  <c r="E116" i="14"/>
  <c r="D117" i="14"/>
  <c r="E117" i="14"/>
  <c r="D118" i="14"/>
  <c r="E118" i="14"/>
  <c r="D119" i="14"/>
  <c r="E119" i="14"/>
  <c r="D120" i="14"/>
  <c r="E120" i="14"/>
  <c r="D121" i="14"/>
  <c r="E121" i="14"/>
  <c r="D122" i="14"/>
  <c r="E122" i="14"/>
  <c r="D123" i="14"/>
  <c r="E123" i="14"/>
  <c r="D124" i="14"/>
  <c r="E124" i="14"/>
  <c r="D125" i="14"/>
  <c r="E125" i="14"/>
  <c r="D126" i="14"/>
  <c r="E126" i="14"/>
  <c r="D127" i="14"/>
  <c r="E127" i="14"/>
  <c r="D128" i="14"/>
  <c r="E128" i="14"/>
  <c r="D129" i="14"/>
  <c r="E129" i="14"/>
  <c r="D130" i="14"/>
  <c r="E130" i="14"/>
  <c r="D131" i="14"/>
  <c r="E131" i="14"/>
  <c r="D132" i="14"/>
  <c r="E132" i="14"/>
  <c r="D133" i="14"/>
  <c r="E133" i="14"/>
  <c r="D134" i="14"/>
  <c r="E134" i="14"/>
  <c r="D135" i="14"/>
  <c r="E135" i="14"/>
  <c r="D136" i="14"/>
  <c r="E136" i="14"/>
  <c r="D137" i="14"/>
  <c r="E137" i="14"/>
  <c r="D138" i="14"/>
  <c r="E138" i="14"/>
  <c r="D139" i="14"/>
  <c r="E139" i="14"/>
  <c r="D140" i="14"/>
  <c r="E140" i="14"/>
  <c r="D141" i="14"/>
  <c r="E141" i="14"/>
  <c r="D142" i="14"/>
  <c r="E142" i="14"/>
  <c r="D143" i="14"/>
  <c r="E143" i="14"/>
  <c r="E22" i="14"/>
  <c r="D22" i="14"/>
  <c r="B15" i="14"/>
  <c r="B16" i="14" s="1"/>
  <c r="B17" i="14" s="1"/>
  <c r="D17" i="14" s="1"/>
  <c r="D9" i="14"/>
  <c r="D8" i="14"/>
  <c r="B15" i="13"/>
  <c r="A15" i="13" s="1"/>
  <c r="D8" i="13"/>
  <c r="D9" i="13" s="1"/>
  <c r="D15" i="17" l="1"/>
  <c r="E15" i="17"/>
  <c r="F15" i="17" s="1"/>
  <c r="B16" i="17"/>
  <c r="G39" i="3"/>
  <c r="E15" i="16"/>
  <c r="G15" i="16" s="1"/>
  <c r="C16" i="16" s="1"/>
  <c r="D15" i="16"/>
  <c r="E16" i="16"/>
  <c r="A15" i="16"/>
  <c r="A16" i="16"/>
  <c r="C15" i="16"/>
  <c r="B17" i="16"/>
  <c r="E17" i="14"/>
  <c r="D15" i="14"/>
  <c r="E16" i="14"/>
  <c r="E15" i="14"/>
  <c r="D16" i="14"/>
  <c r="B18" i="14"/>
  <c r="A15" i="14"/>
  <c r="A16" i="14" s="1"/>
  <c r="A17" i="14" s="1"/>
  <c r="C15" i="14"/>
  <c r="C15" i="13"/>
  <c r="E15" i="13"/>
  <c r="D15" i="13"/>
  <c r="B16" i="13"/>
  <c r="H24" i="3" l="1"/>
  <c r="F24" i="3"/>
  <c r="E24" i="3" s="1"/>
  <c r="E16" i="17"/>
  <c r="D16" i="17"/>
  <c r="F16" i="17" s="1"/>
  <c r="A16" i="17"/>
  <c r="B17" i="17"/>
  <c r="G15" i="17"/>
  <c r="C16" i="17" s="1"/>
  <c r="G16" i="17" s="1"/>
  <c r="D17" i="16"/>
  <c r="E17" i="16"/>
  <c r="F16" i="16"/>
  <c r="G16" i="16"/>
  <c r="C17" i="16" s="1"/>
  <c r="F15" i="16"/>
  <c r="A17" i="16"/>
  <c r="B18" i="16"/>
  <c r="D18" i="14"/>
  <c r="E18" i="14"/>
  <c r="F15" i="14"/>
  <c r="F17" i="14"/>
  <c r="F16" i="14"/>
  <c r="G15" i="14"/>
  <c r="C16" i="14" s="1"/>
  <c r="G16" i="14" s="1"/>
  <c r="C17" i="14" s="1"/>
  <c r="G17" i="14" s="1"/>
  <c r="C18" i="14" s="1"/>
  <c r="A18" i="14"/>
  <c r="B19" i="14"/>
  <c r="F15" i="13"/>
  <c r="F22" i="3" s="1"/>
  <c r="E22" i="3" s="1"/>
  <c r="G15" i="13"/>
  <c r="C16" i="13" s="1"/>
  <c r="E16" i="13"/>
  <c r="D16" i="13"/>
  <c r="F16" i="13" s="1"/>
  <c r="B17" i="13"/>
  <c r="A16" i="13"/>
  <c r="G24" i="3" l="1"/>
  <c r="G30" i="3" s="1"/>
  <c r="G41" i="3" s="1"/>
  <c r="G43" i="3" s="1"/>
  <c r="G44" i="3" s="1"/>
  <c r="H30" i="3"/>
  <c r="H41" i="3" s="1"/>
  <c r="A17" i="17"/>
  <c r="B18" i="17"/>
  <c r="E17" i="17"/>
  <c r="D17" i="17"/>
  <c r="F17" i="17" s="1"/>
  <c r="C17" i="17"/>
  <c r="G17" i="17" s="1"/>
  <c r="D18" i="16"/>
  <c r="E18" i="16"/>
  <c r="F17" i="16"/>
  <c r="G17" i="16"/>
  <c r="C18" i="16" s="1"/>
  <c r="A18" i="16"/>
  <c r="B19" i="16"/>
  <c r="D19" i="14"/>
  <c r="E19" i="14"/>
  <c r="F18" i="14"/>
  <c r="G18" i="14"/>
  <c r="C19" i="14" s="1"/>
  <c r="B20" i="14"/>
  <c r="A19" i="14"/>
  <c r="G16" i="13"/>
  <c r="C17" i="13" s="1"/>
  <c r="B18" i="13"/>
  <c r="E17" i="13"/>
  <c r="D17" i="13"/>
  <c r="F17" i="13" s="1"/>
  <c r="A17" i="13"/>
  <c r="H43" i="3" l="1"/>
  <c r="H44" i="3" s="1"/>
  <c r="H45" i="3"/>
  <c r="E18" i="17"/>
  <c r="G18" i="17" s="1"/>
  <c r="D18" i="17"/>
  <c r="C18" i="17"/>
  <c r="A18" i="17"/>
  <c r="B19" i="17"/>
  <c r="D19" i="16"/>
  <c r="E19" i="16"/>
  <c r="F18" i="16"/>
  <c r="G18" i="16"/>
  <c r="C19" i="16" s="1"/>
  <c r="A19" i="16"/>
  <c r="B20" i="16"/>
  <c r="G17" i="13"/>
  <c r="E20" i="14"/>
  <c r="D20" i="14"/>
  <c r="G19" i="14"/>
  <c r="C20" i="14" s="1"/>
  <c r="F19" i="14"/>
  <c r="A20" i="14"/>
  <c r="B21" i="14"/>
  <c r="E18" i="13"/>
  <c r="G18" i="13" s="1"/>
  <c r="D18" i="13"/>
  <c r="C18" i="13"/>
  <c r="A18" i="13"/>
  <c r="B19" i="13"/>
  <c r="F18" i="17" l="1"/>
  <c r="B20" i="17"/>
  <c r="E19" i="17"/>
  <c r="D19" i="17"/>
  <c r="F19" i="17" s="1"/>
  <c r="C19" i="17"/>
  <c r="G19" i="17" s="1"/>
  <c r="A19" i="17"/>
  <c r="E20" i="16"/>
  <c r="D20" i="16"/>
  <c r="G19" i="16"/>
  <c r="C20" i="16" s="1"/>
  <c r="F19" i="16"/>
  <c r="A20" i="16"/>
  <c r="B21" i="16"/>
  <c r="D21" i="14"/>
  <c r="E21" i="14"/>
  <c r="G20" i="14"/>
  <c r="C21" i="14" s="1"/>
  <c r="F20" i="14"/>
  <c r="B22" i="14"/>
  <c r="A21" i="14"/>
  <c r="F18" i="13"/>
  <c r="B20" i="13"/>
  <c r="E19" i="13"/>
  <c r="C19" i="13"/>
  <c r="D19" i="13"/>
  <c r="F19" i="13" s="1"/>
  <c r="A19" i="13"/>
  <c r="D20" i="17" l="1"/>
  <c r="C20" i="17"/>
  <c r="A20" i="17"/>
  <c r="B21" i="17"/>
  <c r="E20" i="17"/>
  <c r="G20" i="17" s="1"/>
  <c r="D21" i="16"/>
  <c r="E21" i="16"/>
  <c r="G20" i="16"/>
  <c r="C21" i="16" s="1"/>
  <c r="F20" i="16"/>
  <c r="A21" i="16"/>
  <c r="B22" i="16"/>
  <c r="F21" i="14"/>
  <c r="G21" i="14"/>
  <c r="C22" i="14" s="1"/>
  <c r="A22" i="14"/>
  <c r="B23" i="14"/>
  <c r="G19" i="13"/>
  <c r="C20" i="13" s="1"/>
  <c r="A20" i="13"/>
  <c r="B21" i="13"/>
  <c r="D20" i="13"/>
  <c r="E20" i="13"/>
  <c r="F20" i="17" l="1"/>
  <c r="B22" i="17"/>
  <c r="E21" i="17"/>
  <c r="D21" i="17"/>
  <c r="F21" i="17" s="1"/>
  <c r="C21" i="17"/>
  <c r="G21" i="17" s="1"/>
  <c r="A21" i="17"/>
  <c r="F21" i="16"/>
  <c r="G21" i="16"/>
  <c r="C22" i="16"/>
  <c r="B23" i="16"/>
  <c r="A22" i="16"/>
  <c r="F22" i="16"/>
  <c r="G22" i="14"/>
  <c r="F22" i="14"/>
  <c r="F23" i="14"/>
  <c r="A23" i="14"/>
  <c r="B24" i="14"/>
  <c r="C23" i="14"/>
  <c r="F20" i="13"/>
  <c r="G20" i="13"/>
  <c r="C21" i="13" s="1"/>
  <c r="E21" i="13"/>
  <c r="D21" i="13"/>
  <c r="A21" i="13"/>
  <c r="B22" i="13"/>
  <c r="A22" i="17" l="1"/>
  <c r="B23" i="17"/>
  <c r="C22" i="17"/>
  <c r="G22" i="16"/>
  <c r="C23" i="16" s="1"/>
  <c r="A23" i="16"/>
  <c r="B24" i="16"/>
  <c r="F21" i="13"/>
  <c r="G23" i="14"/>
  <c r="C24" i="14" s="1"/>
  <c r="A24" i="14"/>
  <c r="B25" i="14"/>
  <c r="G21" i="13"/>
  <c r="A22" i="13"/>
  <c r="B23" i="13"/>
  <c r="E22" i="13"/>
  <c r="D22" i="13"/>
  <c r="F22" i="13" s="1"/>
  <c r="C22" i="13"/>
  <c r="E22" i="17" l="1"/>
  <c r="G22" i="17" s="1"/>
  <c r="C23" i="17" s="1"/>
  <c r="D22" i="17"/>
  <c r="F22" i="17" s="1"/>
  <c r="E23" i="17"/>
  <c r="D23" i="17"/>
  <c r="A23" i="17"/>
  <c r="B24" i="17"/>
  <c r="F23" i="16"/>
  <c r="G23" i="16"/>
  <c r="C24" i="16" s="1"/>
  <c r="A24" i="16"/>
  <c r="B25" i="16"/>
  <c r="G24" i="14"/>
  <c r="C25" i="14" s="1"/>
  <c r="F24" i="14"/>
  <c r="A25" i="14"/>
  <c r="B26" i="14"/>
  <c r="G22" i="13"/>
  <c r="C23" i="13" s="1"/>
  <c r="E23" i="13"/>
  <c r="D23" i="13"/>
  <c r="F23" i="13" s="1"/>
  <c r="A23" i="13"/>
  <c r="B24" i="13"/>
  <c r="F23" i="17" l="1"/>
  <c r="G23" i="17"/>
  <c r="B25" i="17"/>
  <c r="E24" i="17"/>
  <c r="D24" i="17"/>
  <c r="C24" i="17"/>
  <c r="A24" i="17"/>
  <c r="F24" i="16"/>
  <c r="G24" i="16"/>
  <c r="C25" i="16" s="1"/>
  <c r="A25" i="16"/>
  <c r="B26" i="16"/>
  <c r="F25" i="16"/>
  <c r="F25" i="14"/>
  <c r="G25" i="14"/>
  <c r="F26" i="14"/>
  <c r="B27" i="14"/>
  <c r="C26" i="14"/>
  <c r="A26" i="14"/>
  <c r="G23" i="13"/>
  <c r="B25" i="13"/>
  <c r="E24" i="13"/>
  <c r="D24" i="13"/>
  <c r="C24" i="13"/>
  <c r="A24" i="13"/>
  <c r="F24" i="17" l="1"/>
  <c r="G24" i="17"/>
  <c r="E25" i="17"/>
  <c r="D25" i="17"/>
  <c r="C25" i="17"/>
  <c r="A25" i="17"/>
  <c r="B26" i="17"/>
  <c r="G25" i="17"/>
  <c r="F25" i="17"/>
  <c r="G25" i="16"/>
  <c r="C26" i="16" s="1"/>
  <c r="B27" i="16"/>
  <c r="F26" i="16"/>
  <c r="A26" i="16"/>
  <c r="G26" i="14"/>
  <c r="C27" i="14" s="1"/>
  <c r="G27" i="14" s="1"/>
  <c r="A27" i="14"/>
  <c r="B28" i="14"/>
  <c r="F24" i="13"/>
  <c r="G24" i="13"/>
  <c r="D25" i="13"/>
  <c r="C25" i="13"/>
  <c r="A25" i="13"/>
  <c r="B26" i="13"/>
  <c r="E25" i="13"/>
  <c r="F25" i="13" s="1"/>
  <c r="B27" i="17" l="1"/>
  <c r="E26" i="17"/>
  <c r="D26" i="17"/>
  <c r="F26" i="17" s="1"/>
  <c r="C26" i="17"/>
  <c r="G26" i="17" s="1"/>
  <c r="A26" i="17"/>
  <c r="G26" i="16"/>
  <c r="C27" i="16" s="1"/>
  <c r="A27" i="16"/>
  <c r="B28" i="16"/>
  <c r="F27" i="16"/>
  <c r="F27" i="14"/>
  <c r="F28" i="14"/>
  <c r="B29" i="14"/>
  <c r="C28" i="14"/>
  <c r="A28" i="14"/>
  <c r="G25" i="13"/>
  <c r="B27" i="13"/>
  <c r="E26" i="13"/>
  <c r="D26" i="13"/>
  <c r="F26" i="13" s="1"/>
  <c r="C26" i="13"/>
  <c r="A26" i="13"/>
  <c r="C27" i="17" l="1"/>
  <c r="A27" i="17"/>
  <c r="B28" i="17"/>
  <c r="E27" i="17"/>
  <c r="G27" i="17" s="1"/>
  <c r="D27" i="17"/>
  <c r="G27" i="16"/>
  <c r="A28" i="16"/>
  <c r="C28" i="16"/>
  <c r="G28" i="16" s="1"/>
  <c r="F28" i="16"/>
  <c r="B29" i="16"/>
  <c r="G28" i="14"/>
  <c r="F29" i="14"/>
  <c r="C29" i="14"/>
  <c r="A29" i="14"/>
  <c r="B30" i="14"/>
  <c r="G26" i="13"/>
  <c r="A27" i="13"/>
  <c r="B28" i="13"/>
  <c r="E27" i="13"/>
  <c r="D27" i="13"/>
  <c r="F27" i="13" s="1"/>
  <c r="C27" i="13"/>
  <c r="G27" i="13" s="1"/>
  <c r="F27" i="17" l="1"/>
  <c r="E28" i="17"/>
  <c r="D28" i="17"/>
  <c r="F28" i="17" s="1"/>
  <c r="C28" i="17"/>
  <c r="G28" i="17" s="1"/>
  <c r="A28" i="17"/>
  <c r="B29" i="17"/>
  <c r="B30" i="16"/>
  <c r="C29" i="16"/>
  <c r="A29" i="16"/>
  <c r="G29" i="14"/>
  <c r="A30" i="14"/>
  <c r="B31" i="14"/>
  <c r="C30" i="14"/>
  <c r="E28" i="13"/>
  <c r="D28" i="13"/>
  <c r="F28" i="13" s="1"/>
  <c r="C28" i="13"/>
  <c r="G28" i="13" s="1"/>
  <c r="A28" i="13"/>
  <c r="B29" i="13"/>
  <c r="A29" i="17" l="1"/>
  <c r="B30" i="17"/>
  <c r="E29" i="17"/>
  <c r="D29" i="17"/>
  <c r="F29" i="17" s="1"/>
  <c r="C29" i="17"/>
  <c r="G29" i="17" s="1"/>
  <c r="F29" i="16"/>
  <c r="G29" i="16"/>
  <c r="C30" i="16" s="1"/>
  <c r="G30" i="16" s="1"/>
  <c r="A30" i="16"/>
  <c r="F30" i="16"/>
  <c r="B31" i="16"/>
  <c r="F30" i="14"/>
  <c r="G30" i="14"/>
  <c r="C31" i="14"/>
  <c r="G31" i="14" s="1"/>
  <c r="A31" i="14"/>
  <c r="B32" i="14"/>
  <c r="B30" i="13"/>
  <c r="A29" i="13"/>
  <c r="D29" i="13"/>
  <c r="F29" i="13" s="1"/>
  <c r="E29" i="13"/>
  <c r="C29" i="13"/>
  <c r="G29" i="13" s="1"/>
  <c r="E30" i="17" l="1"/>
  <c r="D30" i="17"/>
  <c r="F30" i="17" s="1"/>
  <c r="C30" i="17"/>
  <c r="A30" i="17"/>
  <c r="B31" i="17"/>
  <c r="G30" i="17"/>
  <c r="B32" i="16"/>
  <c r="C31" i="16"/>
  <c r="A31" i="16"/>
  <c r="F31" i="14"/>
  <c r="B33" i="14"/>
  <c r="C32" i="14"/>
  <c r="A32" i="14"/>
  <c r="E30" i="13"/>
  <c r="D30" i="13"/>
  <c r="F30" i="13" s="1"/>
  <c r="C30" i="13"/>
  <c r="A30" i="13"/>
  <c r="B31" i="13"/>
  <c r="G30" i="13"/>
  <c r="B32" i="17" l="1"/>
  <c r="E31" i="17"/>
  <c r="D31" i="17"/>
  <c r="F31" i="17" s="1"/>
  <c r="C31" i="17"/>
  <c r="A31" i="17"/>
  <c r="F31" i="16"/>
  <c r="G31" i="16"/>
  <c r="B33" i="16"/>
  <c r="F32" i="16"/>
  <c r="C32" i="16"/>
  <c r="A32" i="16"/>
  <c r="F32" i="14"/>
  <c r="G32" i="14"/>
  <c r="F33" i="14"/>
  <c r="B34" i="14"/>
  <c r="C33" i="14"/>
  <c r="A33" i="14"/>
  <c r="B32" i="13"/>
  <c r="E31" i="13"/>
  <c r="D31" i="13"/>
  <c r="F31" i="13" s="1"/>
  <c r="C31" i="13"/>
  <c r="G31" i="13" s="1"/>
  <c r="A31" i="13"/>
  <c r="G31" i="17" l="1"/>
  <c r="C32" i="17" s="1"/>
  <c r="D32" i="17"/>
  <c r="A32" i="17"/>
  <c r="B33" i="17"/>
  <c r="E32" i="17"/>
  <c r="F32" i="17" s="1"/>
  <c r="G32" i="16"/>
  <c r="B34" i="16"/>
  <c r="C33" i="16"/>
  <c r="G33" i="16" s="1"/>
  <c r="A33" i="16"/>
  <c r="F33" i="16"/>
  <c r="G33" i="14"/>
  <c r="C34" i="14" s="1"/>
  <c r="G34" i="14" s="1"/>
  <c r="F34" i="14"/>
  <c r="A34" i="14"/>
  <c r="B35" i="14"/>
  <c r="C32" i="13"/>
  <c r="A32" i="13"/>
  <c r="D32" i="13"/>
  <c r="B33" i="13"/>
  <c r="E32" i="13"/>
  <c r="G32" i="13" s="1"/>
  <c r="G32" i="17" l="1"/>
  <c r="B34" i="17"/>
  <c r="E33" i="17"/>
  <c r="D33" i="17"/>
  <c r="F33" i="17" s="1"/>
  <c r="C33" i="17"/>
  <c r="G33" i="17" s="1"/>
  <c r="A33" i="17"/>
  <c r="A34" i="16"/>
  <c r="B35" i="16"/>
  <c r="C34" i="16"/>
  <c r="G34" i="16"/>
  <c r="F35" i="14"/>
  <c r="B36" i="14"/>
  <c r="C35" i="14"/>
  <c r="A35" i="14"/>
  <c r="F32" i="13"/>
  <c r="E33" i="13"/>
  <c r="D33" i="13"/>
  <c r="F33" i="13" s="1"/>
  <c r="C33" i="13"/>
  <c r="G33" i="13" s="1"/>
  <c r="A33" i="13"/>
  <c r="B34" i="13"/>
  <c r="A34" i="17" l="1"/>
  <c r="B35" i="17"/>
  <c r="E34" i="17"/>
  <c r="D34" i="17"/>
  <c r="F34" i="17" s="1"/>
  <c r="C34" i="17"/>
  <c r="G34" i="17" s="1"/>
  <c r="F34" i="16"/>
  <c r="C35" i="16"/>
  <c r="B36" i="16"/>
  <c r="A35" i="16"/>
  <c r="G35" i="14"/>
  <c r="F36" i="14"/>
  <c r="C36" i="14"/>
  <c r="A36" i="14"/>
  <c r="B37" i="14"/>
  <c r="A34" i="13"/>
  <c r="B35" i="13"/>
  <c r="E34" i="13"/>
  <c r="D34" i="13"/>
  <c r="F34" i="13" s="1"/>
  <c r="C34" i="13"/>
  <c r="G34" i="13" s="1"/>
  <c r="E35" i="17" l="1"/>
  <c r="D35" i="17"/>
  <c r="F35" i="17" s="1"/>
  <c r="C35" i="17"/>
  <c r="G35" i="17" s="1"/>
  <c r="A35" i="17"/>
  <c r="B36" i="17"/>
  <c r="F35" i="16"/>
  <c r="G35" i="16"/>
  <c r="C36" i="16" s="1"/>
  <c r="B37" i="16"/>
  <c r="A36" i="16"/>
  <c r="G36" i="14"/>
  <c r="C37" i="14" s="1"/>
  <c r="G37" i="14" s="1"/>
  <c r="B38" i="14"/>
  <c r="A37" i="14"/>
  <c r="E35" i="13"/>
  <c r="D35" i="13"/>
  <c r="F35" i="13" s="1"/>
  <c r="C35" i="13"/>
  <c r="A35" i="13"/>
  <c r="G35" i="13"/>
  <c r="B36" i="13"/>
  <c r="B37" i="17" l="1"/>
  <c r="E36" i="17"/>
  <c r="D36" i="17"/>
  <c r="F36" i="17" s="1"/>
  <c r="C36" i="17"/>
  <c r="G36" i="17" s="1"/>
  <c r="A36" i="17"/>
  <c r="G36" i="16"/>
  <c r="F36" i="16"/>
  <c r="C37" i="16"/>
  <c r="B38" i="16"/>
  <c r="A37" i="16"/>
  <c r="F37" i="14"/>
  <c r="F38" i="14"/>
  <c r="C38" i="14"/>
  <c r="A38" i="14"/>
  <c r="B39" i="14"/>
  <c r="B37" i="13"/>
  <c r="C36" i="13"/>
  <c r="G36" i="13" s="1"/>
  <c r="D36" i="13"/>
  <c r="F36" i="13" s="1"/>
  <c r="E36" i="13"/>
  <c r="A36" i="13"/>
  <c r="E37" i="17" l="1"/>
  <c r="D37" i="17"/>
  <c r="C37" i="17"/>
  <c r="A37" i="17"/>
  <c r="B38" i="17"/>
  <c r="G37" i="17"/>
  <c r="F37" i="17"/>
  <c r="F37" i="16"/>
  <c r="G37" i="16"/>
  <c r="A38" i="16"/>
  <c r="F38" i="16"/>
  <c r="C38" i="16"/>
  <c r="B39" i="16"/>
  <c r="G38" i="14"/>
  <c r="B40" i="14"/>
  <c r="A39" i="14"/>
  <c r="C39" i="14"/>
  <c r="D37" i="13"/>
  <c r="F37" i="13" s="1"/>
  <c r="C37" i="13"/>
  <c r="A37" i="13"/>
  <c r="B38" i="13"/>
  <c r="E37" i="13"/>
  <c r="G37" i="13" s="1"/>
  <c r="B39" i="17" l="1"/>
  <c r="E38" i="17"/>
  <c r="D38" i="17"/>
  <c r="F38" i="17" s="1"/>
  <c r="C38" i="17"/>
  <c r="G38" i="17" s="1"/>
  <c r="A38" i="17"/>
  <c r="G38" i="16"/>
  <c r="C39" i="16" s="1"/>
  <c r="B40" i="16"/>
  <c r="F39" i="16"/>
  <c r="A39" i="16"/>
  <c r="G39" i="14"/>
  <c r="F39" i="14"/>
  <c r="B41" i="14"/>
  <c r="C40" i="14"/>
  <c r="A40" i="14"/>
  <c r="B39" i="13"/>
  <c r="E38" i="13"/>
  <c r="D38" i="13"/>
  <c r="F38" i="13" s="1"/>
  <c r="C38" i="13"/>
  <c r="G38" i="13" s="1"/>
  <c r="A38" i="13"/>
  <c r="C39" i="17" l="1"/>
  <c r="A39" i="17"/>
  <c r="B40" i="17"/>
  <c r="E39" i="17"/>
  <c r="G39" i="17" s="1"/>
  <c r="D39" i="17"/>
  <c r="F39" i="17" s="1"/>
  <c r="G39" i="16"/>
  <c r="A40" i="16"/>
  <c r="F40" i="16"/>
  <c r="B41" i="16"/>
  <c r="C40" i="16"/>
  <c r="G40" i="16" s="1"/>
  <c r="G40" i="14"/>
  <c r="F40" i="14"/>
  <c r="F41" i="14"/>
  <c r="A41" i="14"/>
  <c r="C41" i="14"/>
  <c r="B42" i="14"/>
  <c r="A39" i="13"/>
  <c r="B40" i="13"/>
  <c r="C39" i="13"/>
  <c r="G39" i="13" s="1"/>
  <c r="E39" i="13"/>
  <c r="D39" i="13"/>
  <c r="F39" i="13" s="1"/>
  <c r="E40" i="17" l="1"/>
  <c r="D40" i="17"/>
  <c r="F40" i="17" s="1"/>
  <c r="C40" i="17"/>
  <c r="G40" i="17" s="1"/>
  <c r="A40" i="17"/>
  <c r="B41" i="17"/>
  <c r="F41" i="16"/>
  <c r="C41" i="16"/>
  <c r="B42" i="16"/>
  <c r="A41" i="16"/>
  <c r="G41" i="14"/>
  <c r="C42" i="14" s="1"/>
  <c r="B43" i="14"/>
  <c r="A42" i="14"/>
  <c r="E40" i="13"/>
  <c r="D40" i="13"/>
  <c r="F40" i="13" s="1"/>
  <c r="C40" i="13"/>
  <c r="G40" i="13" s="1"/>
  <c r="B41" i="13"/>
  <c r="A40" i="13"/>
  <c r="A41" i="17" l="1"/>
  <c r="B42" i="17"/>
  <c r="E41" i="17"/>
  <c r="D41" i="17"/>
  <c r="C41" i="17"/>
  <c r="G41" i="16"/>
  <c r="C42" i="16" s="1"/>
  <c r="G42" i="16" s="1"/>
  <c r="B43" i="16"/>
  <c r="A42" i="16"/>
  <c r="F42" i="16"/>
  <c r="G42" i="14"/>
  <c r="F42" i="14"/>
  <c r="C43" i="14"/>
  <c r="A43" i="14"/>
  <c r="B44" i="14"/>
  <c r="B42" i="13"/>
  <c r="E41" i="13"/>
  <c r="D41" i="13"/>
  <c r="F41" i="13" s="1"/>
  <c r="C41" i="13"/>
  <c r="G41" i="13" s="1"/>
  <c r="A41" i="13"/>
  <c r="G41" i="17" l="1"/>
  <c r="F41" i="17"/>
  <c r="E42" i="17"/>
  <c r="D42" i="17"/>
  <c r="C42" i="17"/>
  <c r="A42" i="17"/>
  <c r="B43" i="17"/>
  <c r="G42" i="17"/>
  <c r="C43" i="16"/>
  <c r="A43" i="16"/>
  <c r="G43" i="16"/>
  <c r="F43" i="16"/>
  <c r="B44" i="16"/>
  <c r="G43" i="14"/>
  <c r="F43" i="14"/>
  <c r="B45" i="14"/>
  <c r="C44" i="14"/>
  <c r="A44" i="14"/>
  <c r="E42" i="13"/>
  <c r="F42" i="13" s="1"/>
  <c r="D42" i="13"/>
  <c r="C42" i="13"/>
  <c r="A42" i="13"/>
  <c r="B43" i="13"/>
  <c r="F42" i="17" l="1"/>
  <c r="B44" i="17"/>
  <c r="E43" i="17"/>
  <c r="D43" i="17"/>
  <c r="F43" i="17" s="1"/>
  <c r="C43" i="17"/>
  <c r="A43" i="17"/>
  <c r="B45" i="16"/>
  <c r="F44" i="16"/>
  <c r="A44" i="16"/>
  <c r="C44" i="16"/>
  <c r="G44" i="16" s="1"/>
  <c r="F44" i="14"/>
  <c r="G44" i="14"/>
  <c r="C45" i="14"/>
  <c r="A45" i="14"/>
  <c r="B46" i="14"/>
  <c r="G42" i="13"/>
  <c r="B44" i="13"/>
  <c r="E43" i="13"/>
  <c r="C43" i="13"/>
  <c r="G43" i="13" s="1"/>
  <c r="D43" i="13"/>
  <c r="F43" i="13" s="1"/>
  <c r="A43" i="13"/>
  <c r="G43" i="17" l="1"/>
  <c r="D44" i="17"/>
  <c r="C44" i="17"/>
  <c r="A44" i="17"/>
  <c r="B45" i="17"/>
  <c r="E44" i="17"/>
  <c r="F44" i="17" s="1"/>
  <c r="C45" i="16"/>
  <c r="A45" i="16"/>
  <c r="B46" i="16"/>
  <c r="F45" i="14"/>
  <c r="G45" i="14"/>
  <c r="B47" i="14"/>
  <c r="C46" i="14"/>
  <c r="G46" i="14" s="1"/>
  <c r="A46" i="14"/>
  <c r="C44" i="13"/>
  <c r="G44" i="13" s="1"/>
  <c r="A44" i="13"/>
  <c r="B45" i="13"/>
  <c r="E44" i="13"/>
  <c r="D44" i="13"/>
  <c r="F44" i="13" s="1"/>
  <c r="G44" i="17" l="1"/>
  <c r="B46" i="17"/>
  <c r="E45" i="17"/>
  <c r="D45" i="17"/>
  <c r="F45" i="17" s="1"/>
  <c r="C45" i="17"/>
  <c r="G45" i="17" s="1"/>
  <c r="A45" i="17"/>
  <c r="G45" i="16"/>
  <c r="F45" i="16"/>
  <c r="C46" i="16"/>
  <c r="A46" i="16"/>
  <c r="B47" i="16"/>
  <c r="F46" i="16"/>
  <c r="F46" i="14"/>
  <c r="F47" i="14"/>
  <c r="C47" i="14"/>
  <c r="B48" i="14"/>
  <c r="A47" i="14"/>
  <c r="E45" i="13"/>
  <c r="D45" i="13"/>
  <c r="F45" i="13" s="1"/>
  <c r="C45" i="13"/>
  <c r="G45" i="13" s="1"/>
  <c r="A45" i="13"/>
  <c r="B46" i="13"/>
  <c r="A46" i="17" l="1"/>
  <c r="B47" i="17"/>
  <c r="E46" i="17"/>
  <c r="D46" i="17"/>
  <c r="F46" i="17" s="1"/>
  <c r="C46" i="17"/>
  <c r="G46" i="16"/>
  <c r="C47" i="16" s="1"/>
  <c r="F47" i="16"/>
  <c r="A47" i="16"/>
  <c r="B48" i="16"/>
  <c r="G47" i="14"/>
  <c r="C48" i="14" s="1"/>
  <c r="B49" i="14"/>
  <c r="A48" i="14"/>
  <c r="A46" i="13"/>
  <c r="B47" i="13"/>
  <c r="E46" i="13"/>
  <c r="D46" i="13"/>
  <c r="F46" i="13" s="1"/>
  <c r="C46" i="13"/>
  <c r="G46" i="13" s="1"/>
  <c r="G46" i="17" l="1"/>
  <c r="E47" i="17"/>
  <c r="D47" i="17"/>
  <c r="F47" i="17" s="1"/>
  <c r="C47" i="17"/>
  <c r="G47" i="17" s="1"/>
  <c r="A47" i="17"/>
  <c r="B48" i="17"/>
  <c r="G47" i="16"/>
  <c r="B49" i="16"/>
  <c r="A48" i="16"/>
  <c r="C48" i="16"/>
  <c r="G48" i="14"/>
  <c r="C49" i="14" s="1"/>
  <c r="F48" i="14"/>
  <c r="B50" i="14"/>
  <c r="A49" i="14"/>
  <c r="E47" i="13"/>
  <c r="D47" i="13"/>
  <c r="F47" i="13" s="1"/>
  <c r="C47" i="13"/>
  <c r="A47" i="13"/>
  <c r="B48" i="13"/>
  <c r="G47" i="13"/>
  <c r="B49" i="17" l="1"/>
  <c r="E48" i="17"/>
  <c r="D48" i="17"/>
  <c r="F48" i="17" s="1"/>
  <c r="C48" i="17"/>
  <c r="G48" i="17" s="1"/>
  <c r="A48" i="17"/>
  <c r="G48" i="16"/>
  <c r="F48" i="16"/>
  <c r="B50" i="16"/>
  <c r="C49" i="16"/>
  <c r="G49" i="16" s="1"/>
  <c r="A49" i="16"/>
  <c r="G49" i="14"/>
  <c r="F49" i="14"/>
  <c r="F50" i="14"/>
  <c r="A50" i="14"/>
  <c r="B51" i="14"/>
  <c r="C50" i="14"/>
  <c r="B49" i="13"/>
  <c r="E48" i="13"/>
  <c r="D48" i="13"/>
  <c r="F48" i="13" s="1"/>
  <c r="C48" i="13"/>
  <c r="G48" i="13" s="1"/>
  <c r="A48" i="13"/>
  <c r="E49" i="17" l="1"/>
  <c r="D49" i="17"/>
  <c r="C49" i="17"/>
  <c r="G49" i="17" s="1"/>
  <c r="A49" i="17"/>
  <c r="B50" i="17"/>
  <c r="F49" i="17"/>
  <c r="F49" i="16"/>
  <c r="A50" i="16"/>
  <c r="B51" i="16"/>
  <c r="C50" i="16"/>
  <c r="G50" i="14"/>
  <c r="B52" i="14"/>
  <c r="C51" i="14"/>
  <c r="A51" i="14"/>
  <c r="D49" i="13"/>
  <c r="F49" i="13" s="1"/>
  <c r="C49" i="13"/>
  <c r="G49" i="13" s="1"/>
  <c r="A49" i="13"/>
  <c r="B50" i="13"/>
  <c r="E49" i="13"/>
  <c r="B51" i="17" l="1"/>
  <c r="E50" i="17"/>
  <c r="D50" i="17"/>
  <c r="F50" i="17" s="1"/>
  <c r="C50" i="17"/>
  <c r="G50" i="17" s="1"/>
  <c r="A50" i="17"/>
  <c r="F50" i="16"/>
  <c r="G50" i="16"/>
  <c r="C51" i="16" s="1"/>
  <c r="F51" i="16"/>
  <c r="B52" i="16"/>
  <c r="A51" i="16"/>
  <c r="G51" i="14"/>
  <c r="F51" i="14"/>
  <c r="C52" i="14"/>
  <c r="A52" i="14"/>
  <c r="B53" i="14"/>
  <c r="B51" i="13"/>
  <c r="E50" i="13"/>
  <c r="D50" i="13"/>
  <c r="F50" i="13" s="1"/>
  <c r="C50" i="13"/>
  <c r="G50" i="13" s="1"/>
  <c r="A50" i="13"/>
  <c r="C51" i="17" l="1"/>
  <c r="A51" i="17"/>
  <c r="B52" i="17"/>
  <c r="E51" i="17"/>
  <c r="G51" i="17" s="1"/>
  <c r="D51" i="17"/>
  <c r="F51" i="17" s="1"/>
  <c r="G51" i="16"/>
  <c r="C52" i="16"/>
  <c r="A52" i="16"/>
  <c r="B53" i="16"/>
  <c r="G52" i="14"/>
  <c r="F52" i="14"/>
  <c r="B54" i="14"/>
  <c r="C53" i="14"/>
  <c r="A53" i="14"/>
  <c r="A51" i="13"/>
  <c r="B52" i="13"/>
  <c r="E51" i="13"/>
  <c r="D51" i="13"/>
  <c r="F51" i="13" s="1"/>
  <c r="C51" i="13"/>
  <c r="G51" i="13" s="1"/>
  <c r="E52" i="17" l="1"/>
  <c r="D52" i="17"/>
  <c r="C52" i="17"/>
  <c r="A52" i="17"/>
  <c r="B53" i="17"/>
  <c r="G52" i="16"/>
  <c r="F52" i="16"/>
  <c r="B54" i="16"/>
  <c r="C53" i="16"/>
  <c r="G53" i="16" s="1"/>
  <c r="A53" i="16"/>
  <c r="G53" i="14"/>
  <c r="F53" i="14"/>
  <c r="C54" i="14"/>
  <c r="A54" i="14"/>
  <c r="B55" i="14"/>
  <c r="E52" i="13"/>
  <c r="D52" i="13"/>
  <c r="F52" i="13" s="1"/>
  <c r="C52" i="13"/>
  <c r="G52" i="13" s="1"/>
  <c r="A52" i="13"/>
  <c r="B53" i="13"/>
  <c r="G52" i="17" l="1"/>
  <c r="F52" i="17"/>
  <c r="A53" i="17"/>
  <c r="B54" i="17"/>
  <c r="E53" i="17"/>
  <c r="D53" i="17"/>
  <c r="C53" i="17"/>
  <c r="F53" i="16"/>
  <c r="C54" i="16"/>
  <c r="G54" i="16" s="1"/>
  <c r="A54" i="16"/>
  <c r="F54" i="16"/>
  <c r="B55" i="16"/>
  <c r="G54" i="14"/>
  <c r="F54" i="14"/>
  <c r="B56" i="14"/>
  <c r="C55" i="14"/>
  <c r="A55" i="14"/>
  <c r="B54" i="13"/>
  <c r="A53" i="13"/>
  <c r="E53" i="13"/>
  <c r="D53" i="13"/>
  <c r="F53" i="13" s="1"/>
  <c r="C53" i="13"/>
  <c r="G53" i="13" s="1"/>
  <c r="G53" i="17" l="1"/>
  <c r="F53" i="17"/>
  <c r="E54" i="17"/>
  <c r="D54" i="17"/>
  <c r="F54" i="17" s="1"/>
  <c r="C54" i="17"/>
  <c r="A54" i="17"/>
  <c r="B55" i="17"/>
  <c r="G54" i="17"/>
  <c r="B56" i="16"/>
  <c r="C55" i="16"/>
  <c r="A55" i="16"/>
  <c r="G55" i="14"/>
  <c r="C56" i="14" s="1"/>
  <c r="F55" i="14"/>
  <c r="F56" i="14"/>
  <c r="A56" i="14"/>
  <c r="B57" i="14"/>
  <c r="E54" i="13"/>
  <c r="G54" i="13" s="1"/>
  <c r="D54" i="13"/>
  <c r="F54" i="13" s="1"/>
  <c r="C54" i="13"/>
  <c r="A54" i="13"/>
  <c r="B55" i="13"/>
  <c r="B56" i="17" l="1"/>
  <c r="E55" i="17"/>
  <c r="D55" i="17"/>
  <c r="F55" i="17" s="1"/>
  <c r="C55" i="17"/>
  <c r="G55" i="17" s="1"/>
  <c r="A55" i="17"/>
  <c r="F55" i="16"/>
  <c r="G55" i="16"/>
  <c r="A56" i="16"/>
  <c r="B57" i="16"/>
  <c r="F56" i="16"/>
  <c r="C56" i="16"/>
  <c r="G56" i="14"/>
  <c r="C57" i="14" s="1"/>
  <c r="G57" i="14" s="1"/>
  <c r="A57" i="14"/>
  <c r="B58" i="14"/>
  <c r="B56" i="13"/>
  <c r="E55" i="13"/>
  <c r="D55" i="13"/>
  <c r="F55" i="13" s="1"/>
  <c r="C55" i="13"/>
  <c r="G55" i="13" s="1"/>
  <c r="A55" i="13"/>
  <c r="D56" i="17" l="1"/>
  <c r="C56" i="17"/>
  <c r="A56" i="17"/>
  <c r="B57" i="17"/>
  <c r="E56" i="17"/>
  <c r="G56" i="17" s="1"/>
  <c r="G56" i="16"/>
  <c r="C57" i="16" s="1"/>
  <c r="A57" i="16"/>
  <c r="B58" i="16"/>
  <c r="F57" i="16"/>
  <c r="F57" i="14"/>
  <c r="F58" i="14"/>
  <c r="B59" i="14"/>
  <c r="C58" i="14"/>
  <c r="A58" i="14"/>
  <c r="C56" i="13"/>
  <c r="A56" i="13"/>
  <c r="D56" i="13"/>
  <c r="F56" i="13" s="1"/>
  <c r="B57" i="13"/>
  <c r="E56" i="13"/>
  <c r="G56" i="13" s="1"/>
  <c r="F56" i="17" l="1"/>
  <c r="B58" i="17"/>
  <c r="E57" i="17"/>
  <c r="D57" i="17"/>
  <c r="F57" i="17" s="1"/>
  <c r="C57" i="17"/>
  <c r="G57" i="17" s="1"/>
  <c r="A57" i="17"/>
  <c r="G57" i="16"/>
  <c r="C58" i="16" s="1"/>
  <c r="G58" i="16" s="1"/>
  <c r="B59" i="16"/>
  <c r="A58" i="16"/>
  <c r="F58" i="16"/>
  <c r="G58" i="14"/>
  <c r="C59" i="14"/>
  <c r="G59" i="14" s="1"/>
  <c r="A59" i="14"/>
  <c r="F59" i="14"/>
  <c r="B60" i="14"/>
  <c r="E57" i="13"/>
  <c r="D57" i="13"/>
  <c r="F57" i="13" s="1"/>
  <c r="C57" i="13"/>
  <c r="G57" i="13" s="1"/>
  <c r="B58" i="13"/>
  <c r="A57" i="13"/>
  <c r="A58" i="17" l="1"/>
  <c r="B59" i="17"/>
  <c r="E58" i="17"/>
  <c r="D58" i="17"/>
  <c r="F58" i="17" s="1"/>
  <c r="C58" i="17"/>
  <c r="C59" i="16"/>
  <c r="B60" i="16"/>
  <c r="A59" i="16"/>
  <c r="B61" i="14"/>
  <c r="C60" i="14"/>
  <c r="A60" i="14"/>
  <c r="A58" i="13"/>
  <c r="B59" i="13"/>
  <c r="E58" i="13"/>
  <c r="G58" i="13" s="1"/>
  <c r="D58" i="13"/>
  <c r="F58" i="13" s="1"/>
  <c r="C58" i="13"/>
  <c r="G58" i="17" l="1"/>
  <c r="E59" i="17"/>
  <c r="D59" i="17"/>
  <c r="C59" i="17"/>
  <c r="A59" i="17"/>
  <c r="B60" i="17"/>
  <c r="F59" i="16"/>
  <c r="G59" i="16"/>
  <c r="C60" i="16" s="1"/>
  <c r="B61" i="16"/>
  <c r="A60" i="16"/>
  <c r="G60" i="14"/>
  <c r="F60" i="14"/>
  <c r="F61" i="14"/>
  <c r="C61" i="14"/>
  <c r="A61" i="14"/>
  <c r="B62" i="14"/>
  <c r="E59" i="13"/>
  <c r="G59" i="13" s="1"/>
  <c r="D59" i="13"/>
  <c r="F59" i="13" s="1"/>
  <c r="C59" i="13"/>
  <c r="A59" i="13"/>
  <c r="B60" i="13"/>
  <c r="G59" i="17" l="1"/>
  <c r="F59" i="17"/>
  <c r="B61" i="17"/>
  <c r="E60" i="17"/>
  <c r="D60" i="17"/>
  <c r="F60" i="17" s="1"/>
  <c r="C60" i="17"/>
  <c r="G60" i="17" s="1"/>
  <c r="A60" i="17"/>
  <c r="G60" i="16"/>
  <c r="F60" i="16"/>
  <c r="C61" i="16"/>
  <c r="B62" i="16"/>
  <c r="G61" i="16"/>
  <c r="A61" i="16"/>
  <c r="G61" i="14"/>
  <c r="F62" i="14"/>
  <c r="A62" i="14"/>
  <c r="B63" i="14"/>
  <c r="C62" i="14"/>
  <c r="G62" i="14" s="1"/>
  <c r="B61" i="13"/>
  <c r="D60" i="13"/>
  <c r="F60" i="13" s="1"/>
  <c r="C60" i="13"/>
  <c r="G60" i="13" s="1"/>
  <c r="E60" i="13"/>
  <c r="A60" i="13"/>
  <c r="E61" i="17" l="1"/>
  <c r="D61" i="17"/>
  <c r="F61" i="17" s="1"/>
  <c r="C61" i="17"/>
  <c r="G61" i="17" s="1"/>
  <c r="A61" i="17"/>
  <c r="B62" i="17"/>
  <c r="F61" i="16"/>
  <c r="F62" i="16"/>
  <c r="A62" i="16"/>
  <c r="C62" i="16"/>
  <c r="B63" i="16"/>
  <c r="F63" i="14"/>
  <c r="B64" i="14"/>
  <c r="C63" i="14"/>
  <c r="A63" i="14"/>
  <c r="D61" i="13"/>
  <c r="F61" i="13" s="1"/>
  <c r="C61" i="13"/>
  <c r="G61" i="13" s="1"/>
  <c r="A61" i="13"/>
  <c r="B62" i="13"/>
  <c r="E61" i="13"/>
  <c r="B63" i="17" l="1"/>
  <c r="E62" i="17"/>
  <c r="D62" i="17"/>
  <c r="F62" i="17" s="1"/>
  <c r="C62" i="17"/>
  <c r="G62" i="17" s="1"/>
  <c r="A62" i="17"/>
  <c r="G62" i="16"/>
  <c r="C63" i="16" s="1"/>
  <c r="B64" i="16"/>
  <c r="A63" i="16"/>
  <c r="G63" i="14"/>
  <c r="C64" i="14" s="1"/>
  <c r="F64" i="14"/>
  <c r="B65" i="14"/>
  <c r="A64" i="14"/>
  <c r="B63" i="13"/>
  <c r="E62" i="13"/>
  <c r="D62" i="13"/>
  <c r="F62" i="13" s="1"/>
  <c r="C62" i="13"/>
  <c r="G62" i="13" s="1"/>
  <c r="A62" i="13"/>
  <c r="C63" i="17" l="1"/>
  <c r="A63" i="17"/>
  <c r="B64" i="17"/>
  <c r="E63" i="17"/>
  <c r="G63" i="17" s="1"/>
  <c r="D63" i="17"/>
  <c r="F63" i="17" s="1"/>
  <c r="F63" i="16"/>
  <c r="G63" i="16"/>
  <c r="C64" i="16" s="1"/>
  <c r="B65" i="16"/>
  <c r="A64" i="16"/>
  <c r="G64" i="14"/>
  <c r="C65" i="14" s="1"/>
  <c r="G65" i="14" s="1"/>
  <c r="B66" i="14"/>
  <c r="A65" i="14"/>
  <c r="A63" i="13"/>
  <c r="B64" i="13"/>
  <c r="G63" i="13"/>
  <c r="C63" i="13"/>
  <c r="E63" i="13"/>
  <c r="D63" i="13"/>
  <c r="F63" i="13" s="1"/>
  <c r="E64" i="17" l="1"/>
  <c r="D64" i="17"/>
  <c r="F64" i="17" s="1"/>
  <c r="C64" i="17"/>
  <c r="G64" i="17" s="1"/>
  <c r="A64" i="17"/>
  <c r="B65" i="17"/>
  <c r="F64" i="16"/>
  <c r="G64" i="16"/>
  <c r="F65" i="16"/>
  <c r="B66" i="16"/>
  <c r="C65" i="16"/>
  <c r="G65" i="16" s="1"/>
  <c r="A65" i="16"/>
  <c r="F65" i="14"/>
  <c r="A66" i="14"/>
  <c r="B67" i="14"/>
  <c r="C66" i="14"/>
  <c r="G66" i="14" s="1"/>
  <c r="E64" i="13"/>
  <c r="D64" i="13"/>
  <c r="F64" i="13" s="1"/>
  <c r="C64" i="13"/>
  <c r="G64" i="13" s="1"/>
  <c r="B65" i="13"/>
  <c r="A64" i="13"/>
  <c r="A65" i="17" l="1"/>
  <c r="B66" i="17"/>
  <c r="E65" i="17"/>
  <c r="D65" i="17"/>
  <c r="F65" i="17" s="1"/>
  <c r="C65" i="17"/>
  <c r="G65" i="17" s="1"/>
  <c r="A66" i="16"/>
  <c r="B67" i="16"/>
  <c r="C66" i="16"/>
  <c r="F66" i="14"/>
  <c r="F67" i="14"/>
  <c r="B68" i="14"/>
  <c r="C67" i="14"/>
  <c r="G67" i="14" s="1"/>
  <c r="A67" i="14"/>
  <c r="B66" i="13"/>
  <c r="E65" i="13"/>
  <c r="D65" i="13"/>
  <c r="F65" i="13" s="1"/>
  <c r="C65" i="13"/>
  <c r="G65" i="13" s="1"/>
  <c r="A65" i="13"/>
  <c r="E66" i="17" l="1"/>
  <c r="D66" i="17"/>
  <c r="F66" i="17" s="1"/>
  <c r="C66" i="17"/>
  <c r="A66" i="17"/>
  <c r="B67" i="17"/>
  <c r="G66" i="17"/>
  <c r="F66" i="16"/>
  <c r="G66" i="16"/>
  <c r="C67" i="16" s="1"/>
  <c r="B68" i="16"/>
  <c r="A67" i="16"/>
  <c r="F68" i="14"/>
  <c r="C68" i="14"/>
  <c r="A68" i="14"/>
  <c r="B69" i="14"/>
  <c r="E66" i="13"/>
  <c r="D66" i="13"/>
  <c r="C66" i="13"/>
  <c r="A66" i="13"/>
  <c r="B67" i="13"/>
  <c r="G66" i="13"/>
  <c r="F66" i="13"/>
  <c r="B68" i="17" l="1"/>
  <c r="E67" i="17"/>
  <c r="D67" i="17"/>
  <c r="F67" i="17" s="1"/>
  <c r="C67" i="17"/>
  <c r="A67" i="17"/>
  <c r="G67" i="16"/>
  <c r="F67" i="16"/>
  <c r="C68" i="16"/>
  <c r="F68" i="16"/>
  <c r="A68" i="16"/>
  <c r="B69" i="16"/>
  <c r="G68" i="14"/>
  <c r="C69" i="14" s="1"/>
  <c r="G69" i="14" s="1"/>
  <c r="B70" i="14"/>
  <c r="A69" i="14"/>
  <c r="B68" i="13"/>
  <c r="E67" i="13"/>
  <c r="D67" i="13"/>
  <c r="F67" i="13" s="1"/>
  <c r="C67" i="13"/>
  <c r="G67" i="13" s="1"/>
  <c r="A67" i="13"/>
  <c r="G67" i="17" l="1"/>
  <c r="D68" i="17"/>
  <c r="C68" i="17"/>
  <c r="A68" i="17"/>
  <c r="B69" i="17"/>
  <c r="E68" i="17"/>
  <c r="G68" i="17" s="1"/>
  <c r="G68" i="16"/>
  <c r="C69" i="16"/>
  <c r="B70" i="16"/>
  <c r="A69" i="16"/>
  <c r="F69" i="14"/>
  <c r="F70" i="14"/>
  <c r="B71" i="14"/>
  <c r="C70" i="14"/>
  <c r="G70" i="14" s="1"/>
  <c r="A70" i="14"/>
  <c r="C68" i="13"/>
  <c r="A68" i="13"/>
  <c r="B69" i="13"/>
  <c r="E68" i="13"/>
  <c r="G68" i="13" s="1"/>
  <c r="D68" i="13"/>
  <c r="F68" i="13" s="1"/>
  <c r="F68" i="17" l="1"/>
  <c r="B70" i="17"/>
  <c r="E69" i="17"/>
  <c r="D69" i="17"/>
  <c r="F69" i="17" s="1"/>
  <c r="C69" i="17"/>
  <c r="A69" i="17"/>
  <c r="F69" i="16"/>
  <c r="G69" i="16"/>
  <c r="B71" i="16"/>
  <c r="C70" i="16"/>
  <c r="A70" i="16"/>
  <c r="G70" i="16"/>
  <c r="F70" i="16"/>
  <c r="A71" i="14"/>
  <c r="B72" i="14"/>
  <c r="G71" i="14"/>
  <c r="F71" i="14"/>
  <c r="C71" i="14"/>
  <c r="E69" i="13"/>
  <c r="D69" i="13"/>
  <c r="F69" i="13" s="1"/>
  <c r="C69" i="13"/>
  <c r="G69" i="13" s="1"/>
  <c r="A69" i="13"/>
  <c r="B70" i="13"/>
  <c r="G69" i="17" l="1"/>
  <c r="A70" i="17"/>
  <c r="B71" i="17"/>
  <c r="E70" i="17"/>
  <c r="D70" i="17"/>
  <c r="F70" i="17" s="1"/>
  <c r="C70" i="17"/>
  <c r="G70" i="17" s="1"/>
  <c r="F71" i="16"/>
  <c r="A71" i="16"/>
  <c r="G71" i="16"/>
  <c r="B72" i="16"/>
  <c r="C71" i="16"/>
  <c r="B73" i="14"/>
  <c r="G72" i="14"/>
  <c r="F72" i="14"/>
  <c r="C72" i="14"/>
  <c r="A72" i="14"/>
  <c r="A70" i="13"/>
  <c r="B71" i="13"/>
  <c r="E70" i="13"/>
  <c r="D70" i="13"/>
  <c r="F70" i="13" s="1"/>
  <c r="C70" i="13"/>
  <c r="G70" i="13" s="1"/>
  <c r="E71" i="17" l="1"/>
  <c r="D71" i="17"/>
  <c r="F71" i="17" s="1"/>
  <c r="C71" i="17"/>
  <c r="G71" i="17" s="1"/>
  <c r="A71" i="17"/>
  <c r="B72" i="17"/>
  <c r="G72" i="16"/>
  <c r="A72" i="16"/>
  <c r="C72" i="16"/>
  <c r="B73" i="16"/>
  <c r="F72" i="16"/>
  <c r="A73" i="14"/>
  <c r="B74" i="14"/>
  <c r="G73" i="14"/>
  <c r="F73" i="14"/>
  <c r="C73" i="14"/>
  <c r="E71" i="13"/>
  <c r="D71" i="13"/>
  <c r="F71" i="13" s="1"/>
  <c r="C71" i="13"/>
  <c r="A71" i="13"/>
  <c r="B72" i="13"/>
  <c r="G71" i="13"/>
  <c r="B73" i="17" l="1"/>
  <c r="E72" i="17"/>
  <c r="D72" i="17"/>
  <c r="F72" i="17" s="1"/>
  <c r="C72" i="17"/>
  <c r="G72" i="17" s="1"/>
  <c r="A72" i="17"/>
  <c r="G73" i="16"/>
  <c r="F73" i="16"/>
  <c r="C73" i="16"/>
  <c r="B74" i="16"/>
  <c r="A73" i="16"/>
  <c r="B75" i="14"/>
  <c r="G74" i="14"/>
  <c r="F74" i="14"/>
  <c r="C74" i="14"/>
  <c r="A74" i="14"/>
  <c r="B73" i="13"/>
  <c r="E72" i="13"/>
  <c r="D72" i="13"/>
  <c r="F72" i="13" s="1"/>
  <c r="C72" i="13"/>
  <c r="G72" i="13" s="1"/>
  <c r="A72" i="13"/>
  <c r="E73" i="17" l="1"/>
  <c r="D73" i="17"/>
  <c r="C73" i="17"/>
  <c r="A73" i="17"/>
  <c r="B74" i="17"/>
  <c r="G73" i="17"/>
  <c r="F73" i="17"/>
  <c r="B75" i="16"/>
  <c r="C74" i="16"/>
  <c r="A74" i="16"/>
  <c r="F74" i="16"/>
  <c r="G74" i="16"/>
  <c r="C75" i="14"/>
  <c r="A75" i="14"/>
  <c r="B76" i="14"/>
  <c r="F75" i="14"/>
  <c r="G75" i="14"/>
  <c r="D73" i="13"/>
  <c r="C73" i="13"/>
  <c r="A73" i="13"/>
  <c r="B74" i="13"/>
  <c r="E73" i="13"/>
  <c r="F73" i="13" s="1"/>
  <c r="B75" i="17" l="1"/>
  <c r="E74" i="17"/>
  <c r="D74" i="17"/>
  <c r="F74" i="17" s="1"/>
  <c r="C74" i="17"/>
  <c r="G74" i="17" s="1"/>
  <c r="A74" i="17"/>
  <c r="F75" i="16"/>
  <c r="B76" i="16"/>
  <c r="G75" i="16"/>
  <c r="C75" i="16"/>
  <c r="A75" i="16"/>
  <c r="B77" i="14"/>
  <c r="G76" i="14"/>
  <c r="F76" i="14"/>
  <c r="C76" i="14"/>
  <c r="A76" i="14"/>
  <c r="G73" i="13"/>
  <c r="B75" i="13"/>
  <c r="E74" i="13"/>
  <c r="D74" i="13"/>
  <c r="F74" i="13" s="1"/>
  <c r="A74" i="13"/>
  <c r="C74" i="13"/>
  <c r="G74" i="13" s="1"/>
  <c r="C75" i="17" l="1"/>
  <c r="A75" i="17"/>
  <c r="B76" i="17"/>
  <c r="G75" i="17"/>
  <c r="F75" i="17"/>
  <c r="E75" i="17"/>
  <c r="D75" i="17"/>
  <c r="C76" i="16"/>
  <c r="G76" i="16"/>
  <c r="F76" i="16"/>
  <c r="A76" i="16"/>
  <c r="B77" i="16"/>
  <c r="G77" i="14"/>
  <c r="C77" i="14"/>
  <c r="A77" i="14"/>
  <c r="F77" i="14"/>
  <c r="B78" i="14"/>
  <c r="A75" i="13"/>
  <c r="B76" i="13"/>
  <c r="G75" i="13"/>
  <c r="F75" i="13"/>
  <c r="E75" i="13"/>
  <c r="D75" i="13"/>
  <c r="C75" i="13"/>
  <c r="G76" i="17" l="1"/>
  <c r="F76" i="17"/>
  <c r="E76" i="17"/>
  <c r="D76" i="17"/>
  <c r="B77" i="17"/>
  <c r="C76" i="17"/>
  <c r="A76" i="17"/>
  <c r="B78" i="16"/>
  <c r="C77" i="16"/>
  <c r="F77" i="16"/>
  <c r="G77" i="16"/>
  <c r="A77" i="16"/>
  <c r="B79" i="14"/>
  <c r="G78" i="14"/>
  <c r="F78" i="14"/>
  <c r="C78" i="14"/>
  <c r="A78" i="14"/>
  <c r="G76" i="13"/>
  <c r="F76" i="13"/>
  <c r="E76" i="13"/>
  <c r="D76" i="13"/>
  <c r="C76" i="13"/>
  <c r="A76" i="13"/>
  <c r="B77" i="13"/>
  <c r="A77" i="17" l="1"/>
  <c r="B78" i="17"/>
  <c r="G77" i="17"/>
  <c r="F77" i="17"/>
  <c r="E77" i="17"/>
  <c r="D77" i="17"/>
  <c r="C77" i="17"/>
  <c r="G78" i="16"/>
  <c r="A78" i="16"/>
  <c r="C78" i="16"/>
  <c r="B79" i="16"/>
  <c r="F78" i="16"/>
  <c r="G79" i="14"/>
  <c r="F79" i="14"/>
  <c r="C79" i="14"/>
  <c r="A79" i="14"/>
  <c r="B80" i="14"/>
  <c r="B78" i="13"/>
  <c r="G77" i="13"/>
  <c r="A77" i="13"/>
  <c r="F77" i="13"/>
  <c r="E77" i="13"/>
  <c r="D77" i="13"/>
  <c r="C77" i="13"/>
  <c r="F78" i="17" l="1"/>
  <c r="E78" i="17"/>
  <c r="D78" i="17"/>
  <c r="C78" i="17"/>
  <c r="A78" i="17"/>
  <c r="B79" i="17"/>
  <c r="G78" i="17"/>
  <c r="F79" i="16"/>
  <c r="A79" i="16"/>
  <c r="B80" i="16"/>
  <c r="C79" i="16"/>
  <c r="G79" i="16"/>
  <c r="A80" i="14"/>
  <c r="B81" i="14"/>
  <c r="G80" i="14"/>
  <c r="C80" i="14"/>
  <c r="F80" i="14"/>
  <c r="E78" i="13"/>
  <c r="D78" i="13"/>
  <c r="C78" i="13"/>
  <c r="A78" i="13"/>
  <c r="B79" i="13"/>
  <c r="G78" i="13"/>
  <c r="F78" i="13"/>
  <c r="B80" i="17" l="1"/>
  <c r="G79" i="17"/>
  <c r="F79" i="17"/>
  <c r="E79" i="17"/>
  <c r="D79" i="17"/>
  <c r="C79" i="17"/>
  <c r="A79" i="17"/>
  <c r="B81" i="16"/>
  <c r="G80" i="16"/>
  <c r="A80" i="16"/>
  <c r="C80" i="16"/>
  <c r="F80" i="16"/>
  <c r="B82" i="14"/>
  <c r="G81" i="14"/>
  <c r="F81" i="14"/>
  <c r="C81" i="14"/>
  <c r="A81" i="14"/>
  <c r="B80" i="13"/>
  <c r="G79" i="13"/>
  <c r="F79" i="13"/>
  <c r="E79" i="13"/>
  <c r="D79" i="13"/>
  <c r="C79" i="13"/>
  <c r="A79" i="13"/>
  <c r="D80" i="17" l="1"/>
  <c r="C80" i="17"/>
  <c r="A80" i="17"/>
  <c r="B81" i="17"/>
  <c r="G80" i="17"/>
  <c r="F80" i="17"/>
  <c r="E80" i="17"/>
  <c r="A81" i="16"/>
  <c r="G81" i="16"/>
  <c r="C81" i="16"/>
  <c r="B82" i="16"/>
  <c r="F81" i="16"/>
  <c r="A82" i="14"/>
  <c r="B83" i="14"/>
  <c r="G82" i="14"/>
  <c r="F82" i="14"/>
  <c r="C82" i="14"/>
  <c r="C80" i="13"/>
  <c r="A80" i="13"/>
  <c r="B81" i="13"/>
  <c r="G80" i="13"/>
  <c r="F80" i="13"/>
  <c r="E80" i="13"/>
  <c r="D80" i="13"/>
  <c r="B82" i="17" l="1"/>
  <c r="G81" i="17"/>
  <c r="F81" i="17"/>
  <c r="E81" i="17"/>
  <c r="D81" i="17"/>
  <c r="C81" i="17"/>
  <c r="A81" i="17"/>
  <c r="A82" i="16"/>
  <c r="B83" i="16"/>
  <c r="G82" i="16"/>
  <c r="C82" i="16"/>
  <c r="F82" i="16"/>
  <c r="B84" i="14"/>
  <c r="G83" i="14"/>
  <c r="F83" i="14"/>
  <c r="C83" i="14"/>
  <c r="A83" i="14"/>
  <c r="G81" i="13"/>
  <c r="F81" i="13"/>
  <c r="E81" i="13"/>
  <c r="D81" i="13"/>
  <c r="C81" i="13"/>
  <c r="B82" i="13"/>
  <c r="A81" i="13"/>
  <c r="A82" i="17" l="1"/>
  <c r="B83" i="17"/>
  <c r="G82" i="17"/>
  <c r="F82" i="17"/>
  <c r="E82" i="17"/>
  <c r="D82" i="17"/>
  <c r="C82" i="17"/>
  <c r="C83" i="16"/>
  <c r="B84" i="16"/>
  <c r="A83" i="16"/>
  <c r="F83" i="16"/>
  <c r="G83" i="16"/>
  <c r="C84" i="14"/>
  <c r="A84" i="14"/>
  <c r="F84" i="14"/>
  <c r="B85" i="14"/>
  <c r="G84" i="14"/>
  <c r="A82" i="13"/>
  <c r="B83" i="13"/>
  <c r="G82" i="13"/>
  <c r="E82" i="13"/>
  <c r="F82" i="13"/>
  <c r="D82" i="13"/>
  <c r="C82" i="13"/>
  <c r="G83" i="17" l="1"/>
  <c r="F83" i="17"/>
  <c r="E83" i="17"/>
  <c r="D83" i="17"/>
  <c r="C83" i="17"/>
  <c r="A83" i="17"/>
  <c r="B84" i="17"/>
  <c r="C84" i="16"/>
  <c r="G84" i="16"/>
  <c r="F84" i="16"/>
  <c r="B85" i="16"/>
  <c r="A84" i="16"/>
  <c r="B86" i="14"/>
  <c r="G85" i="14"/>
  <c r="F85" i="14"/>
  <c r="C85" i="14"/>
  <c r="A85" i="14"/>
  <c r="F83" i="13"/>
  <c r="E83" i="13"/>
  <c r="D83" i="13"/>
  <c r="C83" i="13"/>
  <c r="A83" i="13"/>
  <c r="G83" i="13"/>
  <c r="B84" i="13"/>
  <c r="B85" i="17" l="1"/>
  <c r="G84" i="17"/>
  <c r="F84" i="17"/>
  <c r="E84" i="17"/>
  <c r="D84" i="17"/>
  <c r="C84" i="17"/>
  <c r="A84" i="17"/>
  <c r="F85" i="16"/>
  <c r="G85" i="16"/>
  <c r="C85" i="16"/>
  <c r="A85" i="16"/>
  <c r="B86" i="16"/>
  <c r="F86" i="14"/>
  <c r="G86" i="14"/>
  <c r="C86" i="14"/>
  <c r="A86" i="14"/>
  <c r="B87" i="14"/>
  <c r="B85" i="13"/>
  <c r="G84" i="13"/>
  <c r="F84" i="13"/>
  <c r="E84" i="13"/>
  <c r="D84" i="13"/>
  <c r="C84" i="13"/>
  <c r="A84" i="13"/>
  <c r="E85" i="17" l="1"/>
  <c r="D85" i="17"/>
  <c r="C85" i="17"/>
  <c r="A85" i="17"/>
  <c r="B86" i="17"/>
  <c r="G85" i="17"/>
  <c r="F85" i="17"/>
  <c r="B87" i="16"/>
  <c r="C86" i="16"/>
  <c r="G86" i="16"/>
  <c r="F86" i="16"/>
  <c r="A86" i="16"/>
  <c r="B88" i="14"/>
  <c r="G87" i="14"/>
  <c r="F87" i="14"/>
  <c r="C87" i="14"/>
  <c r="A87" i="14"/>
  <c r="D85" i="13"/>
  <c r="C85" i="13"/>
  <c r="A85" i="13"/>
  <c r="B86" i="13"/>
  <c r="G85" i="13"/>
  <c r="F85" i="13"/>
  <c r="E85" i="13"/>
  <c r="B87" i="17" l="1"/>
  <c r="G86" i="17"/>
  <c r="F86" i="17"/>
  <c r="E86" i="17"/>
  <c r="D86" i="17"/>
  <c r="C86" i="17"/>
  <c r="A86" i="17"/>
  <c r="G87" i="16"/>
  <c r="F87" i="16"/>
  <c r="B88" i="16"/>
  <c r="C87" i="16"/>
  <c r="A87" i="16"/>
  <c r="G88" i="14"/>
  <c r="F88" i="14"/>
  <c r="C88" i="14"/>
  <c r="A88" i="14"/>
  <c r="B89" i="14"/>
  <c r="B87" i="13"/>
  <c r="G86" i="13"/>
  <c r="F86" i="13"/>
  <c r="E86" i="13"/>
  <c r="D86" i="13"/>
  <c r="C86" i="13"/>
  <c r="A86" i="13"/>
  <c r="C87" i="17" l="1"/>
  <c r="A87" i="17"/>
  <c r="D87" i="17"/>
  <c r="B88" i="17"/>
  <c r="G87" i="17"/>
  <c r="F87" i="17"/>
  <c r="E87" i="17"/>
  <c r="G88" i="16"/>
  <c r="A88" i="16"/>
  <c r="F88" i="16"/>
  <c r="B89" i="16"/>
  <c r="C88" i="16"/>
  <c r="A89" i="14"/>
  <c r="B90" i="14"/>
  <c r="G89" i="14"/>
  <c r="F89" i="14"/>
  <c r="C89" i="14"/>
  <c r="A87" i="13"/>
  <c r="B88" i="13"/>
  <c r="G87" i="13"/>
  <c r="C87" i="13"/>
  <c r="F87" i="13"/>
  <c r="E87" i="13"/>
  <c r="D87" i="13"/>
  <c r="G88" i="17" l="1"/>
  <c r="F88" i="17"/>
  <c r="E88" i="17"/>
  <c r="D88" i="17"/>
  <c r="C88" i="17"/>
  <c r="A88" i="17"/>
  <c r="B89" i="17"/>
  <c r="B90" i="16"/>
  <c r="C89" i="16"/>
  <c r="A89" i="16"/>
  <c r="G89" i="16"/>
  <c r="F89" i="16"/>
  <c r="B91" i="14"/>
  <c r="G90" i="14"/>
  <c r="F90" i="14"/>
  <c r="C90" i="14"/>
  <c r="A90" i="14"/>
  <c r="G88" i="13"/>
  <c r="F88" i="13"/>
  <c r="E88" i="13"/>
  <c r="D88" i="13"/>
  <c r="C88" i="13"/>
  <c r="B89" i="13"/>
  <c r="A88" i="13"/>
  <c r="A89" i="17" l="1"/>
  <c r="B90" i="17"/>
  <c r="G89" i="17"/>
  <c r="F89" i="17"/>
  <c r="E89" i="17"/>
  <c r="D89" i="17"/>
  <c r="C89" i="17"/>
  <c r="B91" i="16"/>
  <c r="C90" i="16"/>
  <c r="A90" i="16"/>
  <c r="G90" i="16"/>
  <c r="F90" i="16"/>
  <c r="C91" i="14"/>
  <c r="A91" i="14"/>
  <c r="F91" i="14"/>
  <c r="B92" i="14"/>
  <c r="G91" i="14"/>
  <c r="B90" i="13"/>
  <c r="G89" i="13"/>
  <c r="F89" i="13"/>
  <c r="E89" i="13"/>
  <c r="D89" i="13"/>
  <c r="C89" i="13"/>
  <c r="A89" i="13"/>
  <c r="F90" i="17" l="1"/>
  <c r="E90" i="17"/>
  <c r="D90" i="17"/>
  <c r="C90" i="17"/>
  <c r="A90" i="17"/>
  <c r="B91" i="17"/>
  <c r="G90" i="17"/>
  <c r="F91" i="16"/>
  <c r="A91" i="16"/>
  <c r="B92" i="16"/>
  <c r="G91" i="16"/>
  <c r="C91" i="16"/>
  <c r="B93" i="14"/>
  <c r="G92" i="14"/>
  <c r="F92" i="14"/>
  <c r="C92" i="14"/>
  <c r="A92" i="14"/>
  <c r="E90" i="13"/>
  <c r="D90" i="13"/>
  <c r="C90" i="13"/>
  <c r="A90" i="13"/>
  <c r="F90" i="13"/>
  <c r="B91" i="13"/>
  <c r="G90" i="13"/>
  <c r="B92" i="17" l="1"/>
  <c r="G91" i="17"/>
  <c r="F91" i="17"/>
  <c r="E91" i="17"/>
  <c r="D91" i="17"/>
  <c r="C91" i="17"/>
  <c r="A91" i="17"/>
  <c r="C92" i="16"/>
  <c r="B93" i="16"/>
  <c r="G92" i="16"/>
  <c r="F92" i="16"/>
  <c r="A92" i="16"/>
  <c r="F93" i="14"/>
  <c r="C93" i="14"/>
  <c r="A93" i="14"/>
  <c r="G93" i="14"/>
  <c r="B94" i="14"/>
  <c r="B92" i="13"/>
  <c r="G91" i="13"/>
  <c r="F91" i="13"/>
  <c r="E91" i="13"/>
  <c r="D91" i="13"/>
  <c r="C91" i="13"/>
  <c r="A91" i="13"/>
  <c r="D92" i="17" l="1"/>
  <c r="C92" i="17"/>
  <c r="A92" i="17"/>
  <c r="E92" i="17"/>
  <c r="B93" i="17"/>
  <c r="G92" i="17"/>
  <c r="F92" i="17"/>
  <c r="C93" i="16"/>
  <c r="G93" i="16"/>
  <c r="F93" i="16"/>
  <c r="A93" i="16"/>
  <c r="B94" i="16"/>
  <c r="B95" i="14"/>
  <c r="G94" i="14"/>
  <c r="F94" i="14"/>
  <c r="A94" i="14"/>
  <c r="C94" i="14"/>
  <c r="C92" i="13"/>
  <c r="A92" i="13"/>
  <c r="B93" i="13"/>
  <c r="G92" i="13"/>
  <c r="F92" i="13"/>
  <c r="E92" i="13"/>
  <c r="D92" i="13"/>
  <c r="B94" i="17" l="1"/>
  <c r="G93" i="17"/>
  <c r="F93" i="17"/>
  <c r="E93" i="17"/>
  <c r="D93" i="17"/>
  <c r="C93" i="17"/>
  <c r="A93" i="17"/>
  <c r="G94" i="16"/>
  <c r="F94" i="16"/>
  <c r="A94" i="16"/>
  <c r="B95" i="16"/>
  <c r="C94" i="16"/>
  <c r="G95" i="14"/>
  <c r="B96" i="14"/>
  <c r="F95" i="14"/>
  <c r="C95" i="14"/>
  <c r="A95" i="14"/>
  <c r="G93" i="13"/>
  <c r="F93" i="13"/>
  <c r="E93" i="13"/>
  <c r="D93" i="13"/>
  <c r="C93" i="13"/>
  <c r="A93" i="13"/>
  <c r="B94" i="13"/>
  <c r="A94" i="17" l="1"/>
  <c r="B95" i="17"/>
  <c r="G94" i="17"/>
  <c r="F94" i="17"/>
  <c r="E94" i="17"/>
  <c r="D94" i="17"/>
  <c r="C94" i="17"/>
  <c r="F95" i="16"/>
  <c r="A95" i="16"/>
  <c r="B96" i="16"/>
  <c r="C95" i="16"/>
  <c r="G95" i="16"/>
  <c r="B97" i="14"/>
  <c r="G96" i="14"/>
  <c r="F96" i="14"/>
  <c r="A96" i="14"/>
  <c r="C96" i="14"/>
  <c r="A94" i="13"/>
  <c r="B95" i="13"/>
  <c r="G94" i="13"/>
  <c r="F94" i="13"/>
  <c r="E94" i="13"/>
  <c r="D94" i="13"/>
  <c r="C94" i="13"/>
  <c r="G95" i="17" l="1"/>
  <c r="F95" i="17"/>
  <c r="E95" i="17"/>
  <c r="D95" i="17"/>
  <c r="C95" i="17"/>
  <c r="A95" i="17"/>
  <c r="B96" i="17"/>
  <c r="B97" i="16"/>
  <c r="G96" i="16"/>
  <c r="C96" i="16"/>
  <c r="A96" i="16"/>
  <c r="F96" i="16"/>
  <c r="B98" i="14"/>
  <c r="G97" i="14"/>
  <c r="F97" i="14"/>
  <c r="C97" i="14"/>
  <c r="A97" i="14"/>
  <c r="F95" i="13"/>
  <c r="E95" i="13"/>
  <c r="D95" i="13"/>
  <c r="C95" i="13"/>
  <c r="A95" i="13"/>
  <c r="B96" i="13"/>
  <c r="G95" i="13"/>
  <c r="B97" i="17" l="1"/>
  <c r="G96" i="17"/>
  <c r="A96" i="17"/>
  <c r="F96" i="17"/>
  <c r="E96" i="17"/>
  <c r="D96" i="17"/>
  <c r="C96" i="17"/>
  <c r="A97" i="16"/>
  <c r="G97" i="16"/>
  <c r="F97" i="16"/>
  <c r="C97" i="16"/>
  <c r="B98" i="16"/>
  <c r="A98" i="14"/>
  <c r="B99" i="14"/>
  <c r="G98" i="14"/>
  <c r="F98" i="14"/>
  <c r="C98" i="14"/>
  <c r="B97" i="13"/>
  <c r="G96" i="13"/>
  <c r="F96" i="13"/>
  <c r="E96" i="13"/>
  <c r="D96" i="13"/>
  <c r="C96" i="13"/>
  <c r="A96" i="13"/>
  <c r="E97" i="17" l="1"/>
  <c r="D97" i="17"/>
  <c r="C97" i="17"/>
  <c r="A97" i="17"/>
  <c r="F97" i="17"/>
  <c r="B98" i="17"/>
  <c r="G97" i="17"/>
  <c r="A98" i="16"/>
  <c r="B99" i="16"/>
  <c r="C98" i="16"/>
  <c r="G98" i="16"/>
  <c r="F98" i="16"/>
  <c r="B100" i="14"/>
  <c r="G99" i="14"/>
  <c r="F99" i="14"/>
  <c r="C99" i="14"/>
  <c r="A99" i="14"/>
  <c r="D97" i="13"/>
  <c r="C97" i="13"/>
  <c r="A97" i="13"/>
  <c r="E97" i="13"/>
  <c r="B98" i="13"/>
  <c r="G97" i="13"/>
  <c r="F97" i="13"/>
  <c r="B99" i="17" l="1"/>
  <c r="G98" i="17"/>
  <c r="F98" i="17"/>
  <c r="E98" i="17"/>
  <c r="D98" i="17"/>
  <c r="C98" i="17"/>
  <c r="A98" i="17"/>
  <c r="C99" i="16"/>
  <c r="B100" i="16"/>
  <c r="G99" i="16"/>
  <c r="F99" i="16"/>
  <c r="A99" i="16"/>
  <c r="C100" i="14"/>
  <c r="A100" i="14"/>
  <c r="F100" i="14"/>
  <c r="B101" i="14"/>
  <c r="G100" i="14"/>
  <c r="B99" i="13"/>
  <c r="G98" i="13"/>
  <c r="F98" i="13"/>
  <c r="E98" i="13"/>
  <c r="D98" i="13"/>
  <c r="C98" i="13"/>
  <c r="A98" i="13"/>
  <c r="C99" i="17" l="1"/>
  <c r="A99" i="17"/>
  <c r="B100" i="17"/>
  <c r="G99" i="17"/>
  <c r="F99" i="17"/>
  <c r="E99" i="17"/>
  <c r="D99" i="17"/>
  <c r="C100" i="16"/>
  <c r="G100" i="16"/>
  <c r="F100" i="16"/>
  <c r="A100" i="16"/>
  <c r="B101" i="16"/>
  <c r="B102" i="14"/>
  <c r="G101" i="14"/>
  <c r="F101" i="14"/>
  <c r="C101" i="14"/>
  <c r="A101" i="14"/>
  <c r="A99" i="13"/>
  <c r="B100" i="13"/>
  <c r="G99" i="13"/>
  <c r="F99" i="13"/>
  <c r="E99" i="13"/>
  <c r="D99" i="13"/>
  <c r="C99" i="13"/>
  <c r="G100" i="17" l="1"/>
  <c r="F100" i="17"/>
  <c r="E100" i="17"/>
  <c r="D100" i="17"/>
  <c r="C100" i="17"/>
  <c r="B101" i="17"/>
  <c r="A100" i="17"/>
  <c r="F101" i="16"/>
  <c r="C101" i="16"/>
  <c r="B102" i="16"/>
  <c r="G101" i="16"/>
  <c r="A101" i="16"/>
  <c r="F102" i="14"/>
  <c r="G102" i="14"/>
  <c r="C102" i="14"/>
  <c r="A102" i="14"/>
  <c r="B103" i="14"/>
  <c r="G100" i="13"/>
  <c r="F100" i="13"/>
  <c r="E100" i="13"/>
  <c r="D100" i="13"/>
  <c r="C100" i="13"/>
  <c r="A100" i="13"/>
  <c r="B101" i="13"/>
  <c r="A101" i="17" l="1"/>
  <c r="B102" i="17"/>
  <c r="G101" i="17"/>
  <c r="F101" i="17"/>
  <c r="E101" i="17"/>
  <c r="D101" i="17"/>
  <c r="C101" i="17"/>
  <c r="B103" i="16"/>
  <c r="G102" i="16"/>
  <c r="F102" i="16"/>
  <c r="C102" i="16"/>
  <c r="A102" i="16"/>
  <c r="B104" i="14"/>
  <c r="G103" i="14"/>
  <c r="F103" i="14"/>
  <c r="A103" i="14"/>
  <c r="C103" i="14"/>
  <c r="B102" i="13"/>
  <c r="G101" i="13"/>
  <c r="F101" i="13"/>
  <c r="A101" i="13"/>
  <c r="C101" i="13"/>
  <c r="E101" i="13"/>
  <c r="D101" i="13"/>
  <c r="F102" i="17" l="1"/>
  <c r="E102" i="17"/>
  <c r="D102" i="17"/>
  <c r="C102" i="17"/>
  <c r="A102" i="17"/>
  <c r="B103" i="17"/>
  <c r="G102" i="17"/>
  <c r="G103" i="16"/>
  <c r="F103" i="16"/>
  <c r="B104" i="16"/>
  <c r="C103" i="16"/>
  <c r="A103" i="16"/>
  <c r="G104" i="14"/>
  <c r="F104" i="14"/>
  <c r="C104" i="14"/>
  <c r="A104" i="14"/>
  <c r="B105" i="14"/>
  <c r="E102" i="13"/>
  <c r="D102" i="13"/>
  <c r="C102" i="13"/>
  <c r="A102" i="13"/>
  <c r="B103" i="13"/>
  <c r="G102" i="13"/>
  <c r="F102" i="13"/>
  <c r="B104" i="17" l="1"/>
  <c r="G103" i="17"/>
  <c r="F103" i="17"/>
  <c r="E103" i="17"/>
  <c r="D103" i="17"/>
  <c r="C103" i="17"/>
  <c r="A103" i="17"/>
  <c r="G104" i="16"/>
  <c r="A104" i="16"/>
  <c r="B105" i="16"/>
  <c r="C104" i="16"/>
  <c r="F104" i="16"/>
  <c r="A105" i="14"/>
  <c r="B106" i="14"/>
  <c r="G105" i="14"/>
  <c r="F105" i="14"/>
  <c r="C105" i="14"/>
  <c r="B104" i="13"/>
  <c r="G103" i="13"/>
  <c r="F103" i="13"/>
  <c r="D103" i="13"/>
  <c r="E103" i="13"/>
  <c r="C103" i="13"/>
  <c r="A103" i="13"/>
  <c r="D104" i="17" l="1"/>
  <c r="C104" i="17"/>
  <c r="A104" i="17"/>
  <c r="E104" i="17"/>
  <c r="B105" i="17"/>
  <c r="G104" i="17"/>
  <c r="F104" i="17"/>
  <c r="B106" i="16"/>
  <c r="A105" i="16"/>
  <c r="F105" i="16"/>
  <c r="G105" i="16"/>
  <c r="C105" i="16"/>
  <c r="B107" i="14"/>
  <c r="G106" i="14"/>
  <c r="F106" i="14"/>
  <c r="C106" i="14"/>
  <c r="A106" i="14"/>
  <c r="C104" i="13"/>
  <c r="A104" i="13"/>
  <c r="B105" i="13"/>
  <c r="G104" i="13"/>
  <c r="F104" i="13"/>
  <c r="E104" i="13"/>
  <c r="D104" i="13"/>
  <c r="B106" i="17" l="1"/>
  <c r="G105" i="17"/>
  <c r="F105" i="17"/>
  <c r="E105" i="17"/>
  <c r="D105" i="17"/>
  <c r="C105" i="17"/>
  <c r="A105" i="17"/>
  <c r="B107" i="16"/>
  <c r="C106" i="16"/>
  <c r="A106" i="16"/>
  <c r="G106" i="16"/>
  <c r="F106" i="16"/>
  <c r="C107" i="14"/>
  <c r="A107" i="14"/>
  <c r="B108" i="14"/>
  <c r="F107" i="14"/>
  <c r="G107" i="14"/>
  <c r="G105" i="13"/>
  <c r="F105" i="13"/>
  <c r="E105" i="13"/>
  <c r="D105" i="13"/>
  <c r="C105" i="13"/>
  <c r="B106" i="13"/>
  <c r="A105" i="13"/>
  <c r="A106" i="17" l="1"/>
  <c r="B107" i="17"/>
  <c r="C106" i="17"/>
  <c r="G106" i="17"/>
  <c r="F106" i="17"/>
  <c r="E106" i="17"/>
  <c r="D106" i="17"/>
  <c r="A107" i="16"/>
  <c r="B108" i="16"/>
  <c r="C107" i="16"/>
  <c r="F107" i="16"/>
  <c r="G107" i="16"/>
  <c r="B109" i="14"/>
  <c r="G108" i="14"/>
  <c r="F108" i="14"/>
  <c r="C108" i="14"/>
  <c r="A108" i="14"/>
  <c r="A106" i="13"/>
  <c r="B107" i="13"/>
  <c r="G106" i="13"/>
  <c r="F106" i="13"/>
  <c r="E106" i="13"/>
  <c r="D106" i="13"/>
  <c r="C106" i="13"/>
  <c r="G107" i="17" l="1"/>
  <c r="F107" i="17"/>
  <c r="E107" i="17"/>
  <c r="D107" i="17"/>
  <c r="C107" i="17"/>
  <c r="A107" i="17"/>
  <c r="B108" i="17"/>
  <c r="C108" i="16"/>
  <c r="F108" i="16"/>
  <c r="G108" i="16"/>
  <c r="A108" i="16"/>
  <c r="B109" i="16"/>
  <c r="G109" i="14"/>
  <c r="C109" i="14"/>
  <c r="A109" i="14"/>
  <c r="F109" i="14"/>
  <c r="B110" i="14"/>
  <c r="F107" i="13"/>
  <c r="E107" i="13"/>
  <c r="D107" i="13"/>
  <c r="C107" i="13"/>
  <c r="A107" i="13"/>
  <c r="B108" i="13"/>
  <c r="G107" i="13"/>
  <c r="B109" i="17" l="1"/>
  <c r="G108" i="17"/>
  <c r="F108" i="17"/>
  <c r="E108" i="17"/>
  <c r="D108" i="17"/>
  <c r="C108" i="17"/>
  <c r="A108" i="17"/>
  <c r="G109" i="16"/>
  <c r="C109" i="16"/>
  <c r="A109" i="16"/>
  <c r="B110" i="16"/>
  <c r="F109" i="16"/>
  <c r="B111" i="14"/>
  <c r="G110" i="14"/>
  <c r="F110" i="14"/>
  <c r="C110" i="14"/>
  <c r="A110" i="14"/>
  <c r="B109" i="13"/>
  <c r="G108" i="13"/>
  <c r="E108" i="13"/>
  <c r="F108" i="13"/>
  <c r="D108" i="13"/>
  <c r="C108" i="13"/>
  <c r="A108" i="13"/>
  <c r="E109" i="17" l="1"/>
  <c r="D109" i="17"/>
  <c r="C109" i="17"/>
  <c r="A109" i="17"/>
  <c r="F109" i="17"/>
  <c r="B110" i="17"/>
  <c r="G109" i="17"/>
  <c r="G110" i="16"/>
  <c r="F110" i="16"/>
  <c r="A110" i="16"/>
  <c r="B111" i="16"/>
  <c r="C110" i="16"/>
  <c r="G111" i="14"/>
  <c r="B112" i="14"/>
  <c r="F111" i="14"/>
  <c r="C111" i="14"/>
  <c r="A111" i="14"/>
  <c r="D109" i="13"/>
  <c r="C109" i="13"/>
  <c r="A109" i="13"/>
  <c r="E109" i="13"/>
  <c r="B110" i="13"/>
  <c r="G109" i="13"/>
  <c r="F109" i="13"/>
  <c r="B111" i="17" l="1"/>
  <c r="G110" i="17"/>
  <c r="F110" i="17"/>
  <c r="E110" i="17"/>
  <c r="D110" i="17"/>
  <c r="C110" i="17"/>
  <c r="A110" i="17"/>
  <c r="F111" i="16"/>
  <c r="B112" i="16"/>
  <c r="G111" i="16"/>
  <c r="C111" i="16"/>
  <c r="A111" i="16"/>
  <c r="A112" i="14"/>
  <c r="B113" i="14"/>
  <c r="G112" i="14"/>
  <c r="F112" i="14"/>
  <c r="C112" i="14"/>
  <c r="B111" i="13"/>
  <c r="G110" i="13"/>
  <c r="F110" i="13"/>
  <c r="E110" i="13"/>
  <c r="D110" i="13"/>
  <c r="C110" i="13"/>
  <c r="A110" i="13"/>
  <c r="C111" i="17" l="1"/>
  <c r="A111" i="17"/>
  <c r="D111" i="17"/>
  <c r="B112" i="17"/>
  <c r="G111" i="17"/>
  <c r="F111" i="17"/>
  <c r="E111" i="17"/>
  <c r="B113" i="16"/>
  <c r="G112" i="16"/>
  <c r="F112" i="16"/>
  <c r="C112" i="16"/>
  <c r="A112" i="16"/>
  <c r="B114" i="14"/>
  <c r="G113" i="14"/>
  <c r="F113" i="14"/>
  <c r="C113" i="14"/>
  <c r="A113" i="14"/>
  <c r="A111" i="13"/>
  <c r="B112" i="13"/>
  <c r="G111" i="13"/>
  <c r="F111" i="13"/>
  <c r="E111" i="13"/>
  <c r="D111" i="13"/>
  <c r="C111" i="13"/>
  <c r="G112" i="17" l="1"/>
  <c r="F112" i="17"/>
  <c r="E112" i="17"/>
  <c r="D112" i="17"/>
  <c r="C112" i="17"/>
  <c r="A112" i="17"/>
  <c r="B113" i="17"/>
  <c r="A113" i="16"/>
  <c r="C113" i="16"/>
  <c r="F113" i="16"/>
  <c r="B114" i="16"/>
  <c r="G113" i="16"/>
  <c r="A114" i="14"/>
  <c r="B115" i="14"/>
  <c r="G114" i="14"/>
  <c r="F114" i="14"/>
  <c r="C114" i="14"/>
  <c r="G112" i="13"/>
  <c r="F112" i="13"/>
  <c r="A112" i="13"/>
  <c r="E112" i="13"/>
  <c r="D112" i="13"/>
  <c r="C112" i="13"/>
  <c r="B113" i="13"/>
  <c r="A113" i="17" l="1"/>
  <c r="B114" i="17"/>
  <c r="G113" i="17"/>
  <c r="F113" i="17"/>
  <c r="E113" i="17"/>
  <c r="D113" i="17"/>
  <c r="C113" i="17"/>
  <c r="A114" i="16"/>
  <c r="B115" i="16"/>
  <c r="C114" i="16"/>
  <c r="G114" i="16"/>
  <c r="F114" i="16"/>
  <c r="B116" i="14"/>
  <c r="G115" i="14"/>
  <c r="F115" i="14"/>
  <c r="C115" i="14"/>
  <c r="A115" i="14"/>
  <c r="B114" i="13"/>
  <c r="F113" i="13"/>
  <c r="G113" i="13"/>
  <c r="A113" i="13"/>
  <c r="C113" i="13"/>
  <c r="E113" i="13"/>
  <c r="D113" i="13"/>
  <c r="F114" i="17" l="1"/>
  <c r="E114" i="17"/>
  <c r="D114" i="17"/>
  <c r="C114" i="17"/>
  <c r="A114" i="17"/>
  <c r="G114" i="17"/>
  <c r="B115" i="17"/>
  <c r="C115" i="16"/>
  <c r="B116" i="16"/>
  <c r="A115" i="16"/>
  <c r="G115" i="16"/>
  <c r="F115" i="16"/>
  <c r="C116" i="14"/>
  <c r="A116" i="14"/>
  <c r="F116" i="14"/>
  <c r="G116" i="14"/>
  <c r="B117" i="14"/>
  <c r="E114" i="13"/>
  <c r="D114" i="13"/>
  <c r="C114" i="13"/>
  <c r="A114" i="13"/>
  <c r="B115" i="13"/>
  <c r="G114" i="13"/>
  <c r="F114" i="13"/>
  <c r="B116" i="17" l="1"/>
  <c r="G115" i="17"/>
  <c r="F115" i="17"/>
  <c r="E115" i="17"/>
  <c r="D115" i="17"/>
  <c r="C115" i="17"/>
  <c r="A115" i="17"/>
  <c r="C116" i="16"/>
  <c r="A116" i="16"/>
  <c r="F116" i="16"/>
  <c r="G116" i="16"/>
  <c r="B117" i="16"/>
  <c r="B118" i="14"/>
  <c r="G117" i="14"/>
  <c r="F117" i="14"/>
  <c r="C117" i="14"/>
  <c r="A117" i="14"/>
  <c r="B116" i="13"/>
  <c r="G115" i="13"/>
  <c r="F115" i="13"/>
  <c r="E115" i="13"/>
  <c r="D115" i="13"/>
  <c r="C115" i="13"/>
  <c r="A115" i="13"/>
  <c r="D116" i="17" l="1"/>
  <c r="C116" i="17"/>
  <c r="A116" i="17"/>
  <c r="B117" i="17"/>
  <c r="G116" i="17"/>
  <c r="F116" i="17"/>
  <c r="E116" i="17"/>
  <c r="F117" i="16"/>
  <c r="G117" i="16"/>
  <c r="B118" i="16"/>
  <c r="C117" i="16"/>
  <c r="A117" i="16"/>
  <c r="F118" i="14"/>
  <c r="C118" i="14"/>
  <c r="G118" i="14"/>
  <c r="A118" i="14"/>
  <c r="B119" i="14"/>
  <c r="C116" i="13"/>
  <c r="B117" i="13"/>
  <c r="A116" i="13"/>
  <c r="G116" i="13"/>
  <c r="F116" i="13"/>
  <c r="E116" i="13"/>
  <c r="D116" i="13"/>
  <c r="B118" i="17" l="1"/>
  <c r="G117" i="17"/>
  <c r="F117" i="17"/>
  <c r="E117" i="17"/>
  <c r="D117" i="17"/>
  <c r="C117" i="17"/>
  <c r="A117" i="17"/>
  <c r="B119" i="16"/>
  <c r="C118" i="16"/>
  <c r="A118" i="16"/>
  <c r="G118" i="16"/>
  <c r="F118" i="16"/>
  <c r="B120" i="14"/>
  <c r="G119" i="14"/>
  <c r="A119" i="14"/>
  <c r="F119" i="14"/>
  <c r="C119" i="14"/>
  <c r="G117" i="13"/>
  <c r="F117" i="13"/>
  <c r="E117" i="13"/>
  <c r="D117" i="13"/>
  <c r="C117" i="13"/>
  <c r="A117" i="13"/>
  <c r="B118" i="13"/>
  <c r="A118" i="17" l="1"/>
  <c r="B119" i="17"/>
  <c r="C118" i="17"/>
  <c r="G118" i="17"/>
  <c r="F118" i="17"/>
  <c r="E118" i="17"/>
  <c r="D118" i="17"/>
  <c r="G119" i="16"/>
  <c r="F119" i="16"/>
  <c r="A119" i="16"/>
  <c r="C119" i="16"/>
  <c r="B120" i="16"/>
  <c r="G120" i="14"/>
  <c r="F120" i="14"/>
  <c r="B121" i="14"/>
  <c r="C120" i="14"/>
  <c r="A120" i="14"/>
  <c r="A118" i="13"/>
  <c r="B119" i="13"/>
  <c r="G118" i="13"/>
  <c r="F118" i="13"/>
  <c r="E118" i="13"/>
  <c r="D118" i="13"/>
  <c r="C118" i="13"/>
  <c r="G119" i="17" l="1"/>
  <c r="F119" i="17"/>
  <c r="E119" i="17"/>
  <c r="D119" i="17"/>
  <c r="C119" i="17"/>
  <c r="A119" i="17"/>
  <c r="B120" i="17"/>
  <c r="G120" i="16"/>
  <c r="A120" i="16"/>
  <c r="F120" i="16"/>
  <c r="B121" i="16"/>
  <c r="C120" i="16"/>
  <c r="A121" i="14"/>
  <c r="C121" i="14"/>
  <c r="B122" i="14"/>
  <c r="G121" i="14"/>
  <c r="F121" i="14"/>
  <c r="F119" i="13"/>
  <c r="E119" i="13"/>
  <c r="D119" i="13"/>
  <c r="C119" i="13"/>
  <c r="A119" i="13"/>
  <c r="B120" i="13"/>
  <c r="G119" i="13"/>
  <c r="B121" i="17" l="1"/>
  <c r="G120" i="17"/>
  <c r="F120" i="17"/>
  <c r="E120" i="17"/>
  <c r="D120" i="17"/>
  <c r="C120" i="17"/>
  <c r="A120" i="17"/>
  <c r="B122" i="16"/>
  <c r="G121" i="16"/>
  <c r="C121" i="16"/>
  <c r="A121" i="16"/>
  <c r="F121" i="16"/>
  <c r="B123" i="14"/>
  <c r="G122" i="14"/>
  <c r="F122" i="14"/>
  <c r="C122" i="14"/>
  <c r="A122" i="14"/>
  <c r="B121" i="13"/>
  <c r="G120" i="13"/>
  <c r="F120" i="13"/>
  <c r="E120" i="13"/>
  <c r="D120" i="13"/>
  <c r="C120" i="13"/>
  <c r="A120" i="13"/>
  <c r="E121" i="17" l="1"/>
  <c r="D121" i="17"/>
  <c r="C121" i="17"/>
  <c r="A121" i="17"/>
  <c r="F121" i="17"/>
  <c r="B122" i="17"/>
  <c r="G121" i="17"/>
  <c r="B123" i="16"/>
  <c r="C122" i="16"/>
  <c r="A122" i="16"/>
  <c r="G122" i="16"/>
  <c r="F122" i="16"/>
  <c r="C123" i="14"/>
  <c r="A123" i="14"/>
  <c r="B124" i="14"/>
  <c r="G123" i="14"/>
  <c r="F123" i="14"/>
  <c r="D121" i="13"/>
  <c r="C121" i="13"/>
  <c r="A121" i="13"/>
  <c r="E121" i="13"/>
  <c r="B122" i="13"/>
  <c r="G121" i="13"/>
  <c r="F121" i="13"/>
  <c r="B123" i="17" l="1"/>
  <c r="G122" i="17"/>
  <c r="F122" i="17"/>
  <c r="E122" i="17"/>
  <c r="D122" i="17"/>
  <c r="C122" i="17"/>
  <c r="A122" i="17"/>
  <c r="B124" i="16"/>
  <c r="F123" i="16"/>
  <c r="G123" i="16"/>
  <c r="C123" i="16"/>
  <c r="A123" i="16"/>
  <c r="B125" i="14"/>
  <c r="G124" i="14"/>
  <c r="F124" i="14"/>
  <c r="C124" i="14"/>
  <c r="A124" i="14"/>
  <c r="B123" i="13"/>
  <c r="C122" i="13"/>
  <c r="G122" i="13"/>
  <c r="F122" i="13"/>
  <c r="E122" i="13"/>
  <c r="D122" i="13"/>
  <c r="A122" i="13"/>
  <c r="C123" i="17" l="1"/>
  <c r="A123" i="17"/>
  <c r="B124" i="17"/>
  <c r="G123" i="17"/>
  <c r="F123" i="17"/>
  <c r="E123" i="17"/>
  <c r="D123" i="17"/>
  <c r="C124" i="16"/>
  <c r="B125" i="16"/>
  <c r="F124" i="16"/>
  <c r="A124" i="16"/>
  <c r="G124" i="16"/>
  <c r="C125" i="14"/>
  <c r="G125" i="14"/>
  <c r="A125" i="14"/>
  <c r="F125" i="14"/>
  <c r="B126" i="14"/>
  <c r="A123" i="13"/>
  <c r="B124" i="13"/>
  <c r="G123" i="13"/>
  <c r="F123" i="13"/>
  <c r="E123" i="13"/>
  <c r="D123" i="13"/>
  <c r="C123" i="13"/>
  <c r="G124" i="17" l="1"/>
  <c r="F124" i="17"/>
  <c r="B125" i="17"/>
  <c r="E124" i="17"/>
  <c r="D124" i="17"/>
  <c r="C124" i="17"/>
  <c r="A124" i="17"/>
  <c r="C125" i="16"/>
  <c r="G125" i="16"/>
  <c r="F125" i="16"/>
  <c r="B126" i="16"/>
  <c r="A125" i="16"/>
  <c r="B127" i="14"/>
  <c r="G126" i="14"/>
  <c r="F126" i="14"/>
  <c r="A126" i="14"/>
  <c r="C126" i="14"/>
  <c r="G124" i="13"/>
  <c r="F124" i="13"/>
  <c r="E124" i="13"/>
  <c r="D124" i="13"/>
  <c r="C124" i="13"/>
  <c r="A124" i="13"/>
  <c r="B125" i="13"/>
  <c r="A125" i="17" l="1"/>
  <c r="B126" i="17"/>
  <c r="G125" i="17"/>
  <c r="F125" i="17"/>
  <c r="E125" i="17"/>
  <c r="D125" i="17"/>
  <c r="C125" i="17"/>
  <c r="G126" i="16"/>
  <c r="F126" i="16"/>
  <c r="C126" i="16"/>
  <c r="A126" i="16"/>
  <c r="B127" i="16"/>
  <c r="G127" i="14"/>
  <c r="F127" i="14"/>
  <c r="C127" i="14"/>
  <c r="B128" i="14"/>
  <c r="A127" i="14"/>
  <c r="F125" i="13"/>
  <c r="B126" i="13"/>
  <c r="G125" i="13"/>
  <c r="C125" i="13"/>
  <c r="A125" i="13"/>
  <c r="D125" i="13"/>
  <c r="E125" i="13"/>
  <c r="F126" i="17" l="1"/>
  <c r="G126" i="17"/>
  <c r="E126" i="17"/>
  <c r="D126" i="17"/>
  <c r="C126" i="17"/>
  <c r="A126" i="17"/>
  <c r="B127" i="17"/>
  <c r="F127" i="16"/>
  <c r="B128" i="16"/>
  <c r="A127" i="16"/>
  <c r="C127" i="16"/>
  <c r="G127" i="16"/>
  <c r="B129" i="14"/>
  <c r="G128" i="14"/>
  <c r="F128" i="14"/>
  <c r="C128" i="14"/>
  <c r="A128" i="14"/>
  <c r="E126" i="13"/>
  <c r="D126" i="13"/>
  <c r="C126" i="13"/>
  <c r="A126" i="13"/>
  <c r="B127" i="13"/>
  <c r="G126" i="13"/>
  <c r="F126" i="13"/>
  <c r="B128" i="17" l="1"/>
  <c r="G127" i="17"/>
  <c r="F127" i="17"/>
  <c r="E127" i="17"/>
  <c r="D127" i="17"/>
  <c r="C127" i="17"/>
  <c r="A127" i="17"/>
  <c r="B129" i="16"/>
  <c r="G128" i="16"/>
  <c r="C128" i="16"/>
  <c r="F128" i="16"/>
  <c r="A128" i="16"/>
  <c r="B130" i="14"/>
  <c r="G129" i="14"/>
  <c r="F129" i="14"/>
  <c r="C129" i="14"/>
  <c r="A129" i="14"/>
  <c r="B128" i="13"/>
  <c r="G127" i="13"/>
  <c r="F127" i="13"/>
  <c r="E127" i="13"/>
  <c r="D127" i="13"/>
  <c r="C127" i="13"/>
  <c r="A127" i="13"/>
  <c r="D128" i="17" l="1"/>
  <c r="C128" i="17"/>
  <c r="E128" i="17"/>
  <c r="A128" i="17"/>
  <c r="B129" i="17"/>
  <c r="G128" i="17"/>
  <c r="F128" i="17"/>
  <c r="A129" i="16"/>
  <c r="G129" i="16"/>
  <c r="C129" i="16"/>
  <c r="F129" i="16"/>
  <c r="B130" i="16"/>
  <c r="A130" i="14"/>
  <c r="C130" i="14"/>
  <c r="B131" i="14"/>
  <c r="G130" i="14"/>
  <c r="F130" i="14"/>
  <c r="C128" i="13"/>
  <c r="A128" i="13"/>
  <c r="B129" i="13"/>
  <c r="G128" i="13"/>
  <c r="F128" i="13"/>
  <c r="E128" i="13"/>
  <c r="D128" i="13"/>
  <c r="B130" i="17" l="1"/>
  <c r="G129" i="17"/>
  <c r="F129" i="17"/>
  <c r="E129" i="17"/>
  <c r="D129" i="17"/>
  <c r="C129" i="17"/>
  <c r="A129" i="17"/>
  <c r="A130" i="16"/>
  <c r="B131" i="16"/>
  <c r="C130" i="16"/>
  <c r="G130" i="16"/>
  <c r="F130" i="16"/>
  <c r="B132" i="14"/>
  <c r="G131" i="14"/>
  <c r="F131" i="14"/>
  <c r="C131" i="14"/>
  <c r="A131" i="14"/>
  <c r="G129" i="13"/>
  <c r="F129" i="13"/>
  <c r="E129" i="13"/>
  <c r="D129" i="13"/>
  <c r="C129" i="13"/>
  <c r="A129" i="13"/>
  <c r="B130" i="13"/>
  <c r="A130" i="17" l="1"/>
  <c r="C130" i="17"/>
  <c r="B131" i="17"/>
  <c r="G130" i="17"/>
  <c r="F130" i="17"/>
  <c r="E130" i="17"/>
  <c r="D130" i="17"/>
  <c r="C131" i="16"/>
  <c r="A131" i="16"/>
  <c r="F131" i="16"/>
  <c r="G131" i="16"/>
  <c r="B132" i="16"/>
  <c r="C132" i="14"/>
  <c r="F132" i="14"/>
  <c r="A132" i="14"/>
  <c r="B133" i="14"/>
  <c r="G132" i="14"/>
  <c r="A130" i="13"/>
  <c r="G130" i="13"/>
  <c r="B131" i="13"/>
  <c r="F130" i="13"/>
  <c r="E130" i="13"/>
  <c r="D130" i="13"/>
  <c r="C130" i="13"/>
  <c r="G131" i="17" l="1"/>
  <c r="F131" i="17"/>
  <c r="E131" i="17"/>
  <c r="D131" i="17"/>
  <c r="C131" i="17"/>
  <c r="A131" i="17"/>
  <c r="B132" i="17"/>
  <c r="C132" i="16"/>
  <c r="G132" i="16"/>
  <c r="A132" i="16"/>
  <c r="F132" i="16"/>
  <c r="B133" i="16"/>
  <c r="B134" i="14"/>
  <c r="G133" i="14"/>
  <c r="F133" i="14"/>
  <c r="C133" i="14"/>
  <c r="A133" i="14"/>
  <c r="F131" i="13"/>
  <c r="E131" i="13"/>
  <c r="D131" i="13"/>
  <c r="C131" i="13"/>
  <c r="A131" i="13"/>
  <c r="B132" i="13"/>
  <c r="G131" i="13"/>
  <c r="B133" i="17" l="1"/>
  <c r="G132" i="17"/>
  <c r="F132" i="17"/>
  <c r="A132" i="17"/>
  <c r="E132" i="17"/>
  <c r="D132" i="17"/>
  <c r="C132" i="17"/>
  <c r="F133" i="16"/>
  <c r="G133" i="16"/>
  <c r="C133" i="16"/>
  <c r="A133" i="16"/>
  <c r="B134" i="16"/>
  <c r="F134" i="14"/>
  <c r="G134" i="14"/>
  <c r="C134" i="14"/>
  <c r="A134" i="14"/>
  <c r="B135" i="14"/>
  <c r="E132" i="13"/>
  <c r="B133" i="13"/>
  <c r="G132" i="13"/>
  <c r="F132" i="13"/>
  <c r="D132" i="13"/>
  <c r="C132" i="13"/>
  <c r="A132" i="13"/>
  <c r="E133" i="17" l="1"/>
  <c r="D133" i="17"/>
  <c r="C133" i="17"/>
  <c r="A133" i="17"/>
  <c r="F133" i="17"/>
  <c r="B134" i="17"/>
  <c r="G133" i="17"/>
  <c r="C134" i="16"/>
  <c r="A134" i="16"/>
  <c r="B135" i="16"/>
  <c r="G134" i="16"/>
  <c r="F134" i="16"/>
  <c r="A135" i="14"/>
  <c r="B136" i="14"/>
  <c r="G135" i="14"/>
  <c r="F135" i="14"/>
  <c r="C135" i="14"/>
  <c r="D133" i="13"/>
  <c r="C133" i="13"/>
  <c r="A133" i="13"/>
  <c r="F133" i="13"/>
  <c r="E133" i="13"/>
  <c r="G133" i="13"/>
  <c r="B134" i="13"/>
  <c r="B135" i="17" l="1"/>
  <c r="G134" i="17"/>
  <c r="F134" i="17"/>
  <c r="E134" i="17"/>
  <c r="D134" i="17"/>
  <c r="C134" i="17"/>
  <c r="A134" i="17"/>
  <c r="G135" i="16"/>
  <c r="F135" i="16"/>
  <c r="B136" i="16"/>
  <c r="A135" i="16"/>
  <c r="C135" i="16"/>
  <c r="G136" i="14"/>
  <c r="F136" i="14"/>
  <c r="C136" i="14"/>
  <c r="A136" i="14"/>
  <c r="B137" i="14"/>
  <c r="B135" i="13"/>
  <c r="C134" i="13"/>
  <c r="G134" i="13"/>
  <c r="F134" i="13"/>
  <c r="E134" i="13"/>
  <c r="D134" i="13"/>
  <c r="A134" i="13"/>
  <c r="C135" i="17" l="1"/>
  <c r="A135" i="17"/>
  <c r="B136" i="17"/>
  <c r="D135" i="17"/>
  <c r="G135" i="17"/>
  <c r="F135" i="17"/>
  <c r="E135" i="17"/>
  <c r="G136" i="16"/>
  <c r="A136" i="16"/>
  <c r="F136" i="16"/>
  <c r="B137" i="16"/>
  <c r="C136" i="16"/>
  <c r="A137" i="14"/>
  <c r="C137" i="14"/>
  <c r="B138" i="14"/>
  <c r="G137" i="14"/>
  <c r="F137" i="14"/>
  <c r="A135" i="13"/>
  <c r="B136" i="13"/>
  <c r="G135" i="13"/>
  <c r="F135" i="13"/>
  <c r="E135" i="13"/>
  <c r="D135" i="13"/>
  <c r="C135" i="13"/>
  <c r="G136" i="17" l="1"/>
  <c r="F136" i="17"/>
  <c r="E136" i="17"/>
  <c r="D136" i="17"/>
  <c r="C136" i="17"/>
  <c r="A136" i="17"/>
  <c r="B137" i="17"/>
  <c r="B138" i="16"/>
  <c r="C137" i="16"/>
  <c r="G137" i="16"/>
  <c r="F137" i="16"/>
  <c r="A137" i="16"/>
  <c r="B139" i="14"/>
  <c r="G138" i="14"/>
  <c r="F138" i="14"/>
  <c r="C138" i="14"/>
  <c r="A138" i="14"/>
  <c r="G136" i="13"/>
  <c r="F136" i="13"/>
  <c r="A136" i="13"/>
  <c r="E136" i="13"/>
  <c r="D136" i="13"/>
  <c r="C136" i="13"/>
  <c r="B137" i="13"/>
  <c r="A137" i="17" l="1"/>
  <c r="B138" i="17"/>
  <c r="G137" i="17"/>
  <c r="F137" i="17"/>
  <c r="E137" i="17"/>
  <c r="D137" i="17"/>
  <c r="C137" i="17"/>
  <c r="B139" i="16"/>
  <c r="C138" i="16"/>
  <c r="A138" i="16"/>
  <c r="F138" i="16"/>
  <c r="G138" i="16"/>
  <c r="C139" i="14"/>
  <c r="A139" i="14"/>
  <c r="F139" i="14"/>
  <c r="B140" i="14"/>
  <c r="G139" i="14"/>
  <c r="B138" i="13"/>
  <c r="F137" i="13"/>
  <c r="G137" i="13"/>
  <c r="D137" i="13"/>
  <c r="C137" i="13"/>
  <c r="E137" i="13"/>
  <c r="A137" i="13"/>
  <c r="F138" i="17" l="1"/>
  <c r="E138" i="17"/>
  <c r="D138" i="17"/>
  <c r="C138" i="17"/>
  <c r="A138" i="17"/>
  <c r="G138" i="17"/>
  <c r="B139" i="17"/>
  <c r="B140" i="16"/>
  <c r="F139" i="16"/>
  <c r="A139" i="16"/>
  <c r="C139" i="16"/>
  <c r="G139" i="16"/>
  <c r="B141" i="14"/>
  <c r="G140" i="14"/>
  <c r="F140" i="14"/>
  <c r="C140" i="14"/>
  <c r="A140" i="14"/>
  <c r="E138" i="13"/>
  <c r="D138" i="13"/>
  <c r="C138" i="13"/>
  <c r="A138" i="13"/>
  <c r="B139" i="13"/>
  <c r="G138" i="13"/>
  <c r="F138" i="13"/>
  <c r="B140" i="17" l="1"/>
  <c r="G139" i="17"/>
  <c r="F139" i="17"/>
  <c r="E139" i="17"/>
  <c r="D139" i="17"/>
  <c r="C139" i="17"/>
  <c r="A139" i="17"/>
  <c r="C140" i="16"/>
  <c r="F140" i="16"/>
  <c r="B141" i="16"/>
  <c r="A140" i="16"/>
  <c r="G140" i="16"/>
  <c r="C141" i="14"/>
  <c r="A141" i="14"/>
  <c r="G141" i="14"/>
  <c r="B142" i="14"/>
  <c r="F141" i="14"/>
  <c r="B140" i="13"/>
  <c r="D139" i="13"/>
  <c r="G139" i="13"/>
  <c r="F139" i="13"/>
  <c r="E139" i="13"/>
  <c r="C139" i="13"/>
  <c r="A139" i="13"/>
  <c r="D140" i="17" l="1"/>
  <c r="C140" i="17"/>
  <c r="A140" i="17"/>
  <c r="E140" i="17"/>
  <c r="B141" i="17"/>
  <c r="G140" i="17"/>
  <c r="F140" i="17"/>
  <c r="B142" i="16"/>
  <c r="G141" i="16"/>
  <c r="C141" i="16"/>
  <c r="A141" i="16"/>
  <c r="F141" i="16"/>
  <c r="B143" i="14"/>
  <c r="G142" i="14"/>
  <c r="F142" i="14"/>
  <c r="A142" i="14"/>
  <c r="C142" i="14"/>
  <c r="C140" i="13"/>
  <c r="A140" i="13"/>
  <c r="B141" i="13"/>
  <c r="G140" i="13"/>
  <c r="F140" i="13"/>
  <c r="E140" i="13"/>
  <c r="D140" i="13"/>
  <c r="B142" i="17" l="1"/>
  <c r="G141" i="17"/>
  <c r="F141" i="17"/>
  <c r="E141" i="17"/>
  <c r="D141" i="17"/>
  <c r="C141" i="17"/>
  <c r="A141" i="17"/>
  <c r="G142" i="16"/>
  <c r="F142" i="16"/>
  <c r="A142" i="16"/>
  <c r="B143" i="16"/>
  <c r="C142" i="16"/>
  <c r="G143" i="14"/>
  <c r="F143" i="14"/>
  <c r="C143" i="14"/>
  <c r="A143" i="14"/>
  <c r="G141" i="13"/>
  <c r="F141" i="13"/>
  <c r="E141" i="13"/>
  <c r="D141" i="13"/>
  <c r="C141" i="13"/>
  <c r="B142" i="13"/>
  <c r="A141" i="13"/>
  <c r="A142" i="17" l="1"/>
  <c r="B143" i="17"/>
  <c r="G142" i="17"/>
  <c r="F142" i="17"/>
  <c r="E142" i="17"/>
  <c r="D142" i="17"/>
  <c r="C142" i="17"/>
  <c r="F143" i="16"/>
  <c r="A143" i="16"/>
  <c r="G143" i="16"/>
  <c r="C143" i="16"/>
  <c r="E21" i="3"/>
  <c r="A142" i="13"/>
  <c r="B143" i="13"/>
  <c r="G142" i="13"/>
  <c r="F142" i="13"/>
  <c r="E142" i="13"/>
  <c r="D142" i="13"/>
  <c r="C142" i="13"/>
  <c r="G143" i="17" l="1"/>
  <c r="F143" i="17"/>
  <c r="E143" i="17"/>
  <c r="D143" i="17"/>
  <c r="C143" i="17"/>
  <c r="A143" i="17"/>
  <c r="G143" i="13"/>
  <c r="F143" i="13"/>
  <c r="E143" i="13"/>
  <c r="D143" i="13"/>
  <c r="C143" i="13"/>
  <c r="A143" i="13"/>
  <c r="E23" i="3" l="1"/>
  <c r="F20" i="3" l="1"/>
  <c r="B15" i="9"/>
  <c r="A15" i="9"/>
  <c r="D8" i="9"/>
  <c r="D9" i="9" s="1"/>
  <c r="E15" i="9" l="1"/>
  <c r="D15" i="9"/>
  <c r="F15" i="9" s="1"/>
  <c r="B16" i="9"/>
  <c r="C15" i="9"/>
  <c r="G15" i="9" s="1"/>
  <c r="A16" i="9" l="1"/>
  <c r="B17" i="9"/>
  <c r="E16" i="9"/>
  <c r="D16" i="9"/>
  <c r="F16" i="9" s="1"/>
  <c r="C16" i="9"/>
  <c r="G16" i="9" s="1"/>
  <c r="B18" i="9" l="1"/>
  <c r="D17" i="9"/>
  <c r="C17" i="9"/>
  <c r="A17" i="9"/>
  <c r="E17" i="9"/>
  <c r="G17" i="9" s="1"/>
  <c r="F17" i="9" l="1"/>
  <c r="A18" i="9"/>
  <c r="E18" i="9"/>
  <c r="D18" i="9"/>
  <c r="F18" i="9" s="1"/>
  <c r="C18" i="9"/>
  <c r="G18" i="9"/>
  <c r="B19" i="9"/>
  <c r="A19" i="9" l="1"/>
  <c r="B20" i="9"/>
  <c r="F19" i="9"/>
  <c r="E19" i="9"/>
  <c r="D19" i="9"/>
  <c r="C19" i="9"/>
  <c r="G19" i="9" s="1"/>
  <c r="D20" i="9" l="1"/>
  <c r="C20" i="9"/>
  <c r="B21" i="9"/>
  <c r="E20" i="9"/>
  <c r="G20" i="9" s="1"/>
  <c r="A20" i="9"/>
  <c r="F20" i="9" l="1"/>
  <c r="C21" i="9"/>
  <c r="E21" i="9"/>
  <c r="D21" i="9"/>
  <c r="F21" i="9" s="1"/>
  <c r="B22" i="9"/>
  <c r="G21" i="9"/>
  <c r="A21" i="9"/>
  <c r="E22" i="9" l="1"/>
  <c r="F22" i="9" s="1"/>
  <c r="A22" i="9"/>
  <c r="B23" i="9"/>
  <c r="D22" i="9"/>
  <c r="C22" i="9"/>
  <c r="G22" i="9" s="1"/>
  <c r="E23" i="9" l="1"/>
  <c r="B24" i="9"/>
  <c r="D23" i="9"/>
  <c r="F23" i="9" s="1"/>
  <c r="C23" i="9"/>
  <c r="G23" i="9" s="1"/>
  <c r="A23" i="9"/>
  <c r="C24" i="9" l="1"/>
  <c r="G24" i="9" s="1"/>
  <c r="A24" i="9"/>
  <c r="E24" i="9"/>
  <c r="D24" i="9"/>
  <c r="B25" i="9"/>
  <c r="F24" i="9"/>
  <c r="A25" i="9" l="1"/>
  <c r="G25" i="9"/>
  <c r="D25" i="9"/>
  <c r="B26" i="9"/>
  <c r="E25" i="9"/>
  <c r="F25" i="9" s="1"/>
  <c r="C25" i="9"/>
  <c r="B27" i="9" l="1"/>
  <c r="E26" i="9"/>
  <c r="D26" i="9"/>
  <c r="F26" i="9" s="1"/>
  <c r="C26" i="9"/>
  <c r="G26" i="9" s="1"/>
  <c r="A26" i="9"/>
  <c r="C27" i="9" l="1"/>
  <c r="B28" i="9"/>
  <c r="A27" i="9"/>
  <c r="E27" i="9"/>
  <c r="G27" i="9" s="1"/>
  <c r="D27" i="9"/>
  <c r="F27" i="9" s="1"/>
  <c r="A28" i="9" l="1"/>
  <c r="B29" i="9"/>
  <c r="E28" i="9"/>
  <c r="D28" i="9"/>
  <c r="F28" i="9" s="1"/>
  <c r="C28" i="9"/>
  <c r="G28" i="9" s="1"/>
  <c r="E29" i="9" l="1"/>
  <c r="D29" i="9"/>
  <c r="F29" i="9"/>
  <c r="B30" i="9"/>
  <c r="C29" i="9"/>
  <c r="G29" i="9" s="1"/>
  <c r="A29" i="9"/>
  <c r="D30" i="9" l="1"/>
  <c r="A30" i="9"/>
  <c r="B31" i="9"/>
  <c r="E30" i="9"/>
  <c r="F30" i="9" s="1"/>
  <c r="C30" i="9"/>
  <c r="G30" i="9" s="1"/>
  <c r="B32" i="9" l="1"/>
  <c r="C31" i="9"/>
  <c r="G31" i="9" s="1"/>
  <c r="A31" i="9"/>
  <c r="E31" i="9"/>
  <c r="D31" i="9"/>
  <c r="F31" i="9" s="1"/>
  <c r="E32" i="9" l="1"/>
  <c r="D32" i="9"/>
  <c r="F32" i="9" s="1"/>
  <c r="C32" i="9"/>
  <c r="G32" i="9" s="1"/>
  <c r="B33" i="9"/>
  <c r="A32" i="9"/>
  <c r="B34" i="9" l="1"/>
  <c r="E33" i="9"/>
  <c r="D33" i="9"/>
  <c r="F33" i="9" s="1"/>
  <c r="C33" i="9"/>
  <c r="G33" i="9" s="1"/>
  <c r="A33" i="9"/>
  <c r="A34" i="9" l="1"/>
  <c r="B35" i="9"/>
  <c r="E34" i="9"/>
  <c r="D34" i="9"/>
  <c r="F34" i="9" s="1"/>
  <c r="C34" i="9"/>
  <c r="G34" i="9" s="1"/>
  <c r="A35" i="9" l="1"/>
  <c r="E35" i="9"/>
  <c r="G35" i="9" s="1"/>
  <c r="D35" i="9"/>
  <c r="F35" i="9" s="1"/>
  <c r="C35" i="9"/>
  <c r="B36" i="9"/>
  <c r="D36" i="9" l="1"/>
  <c r="C36" i="9"/>
  <c r="B37" i="9"/>
  <c r="E36" i="9"/>
  <c r="G36" i="9" s="1"/>
  <c r="A36" i="9"/>
  <c r="F36" i="9" l="1"/>
  <c r="C37" i="9"/>
  <c r="B38" i="9"/>
  <c r="E37" i="9"/>
  <c r="G37" i="9" s="1"/>
  <c r="D37" i="9"/>
  <c r="F37" i="9" s="1"/>
  <c r="A37" i="9"/>
  <c r="E38" i="9" l="1"/>
  <c r="C38" i="9"/>
  <c r="A38" i="9"/>
  <c r="B39" i="9"/>
  <c r="G38" i="9"/>
  <c r="D38" i="9"/>
  <c r="F38" i="9" s="1"/>
  <c r="E39" i="9" l="1"/>
  <c r="A39" i="9"/>
  <c r="B40" i="9"/>
  <c r="D39" i="9"/>
  <c r="F39" i="9" s="1"/>
  <c r="C39" i="9"/>
  <c r="G39" i="9" s="1"/>
  <c r="B41" i="9" l="1"/>
  <c r="E40" i="9"/>
  <c r="D40" i="9"/>
  <c r="F40" i="9" s="1"/>
  <c r="C40" i="9"/>
  <c r="G40" i="9" s="1"/>
  <c r="A40" i="9"/>
  <c r="A41" i="9" l="1"/>
  <c r="C41" i="9"/>
  <c r="G41" i="9" s="1"/>
  <c r="B42" i="9"/>
  <c r="E41" i="9"/>
  <c r="D41" i="9"/>
  <c r="F41" i="9" s="1"/>
  <c r="B43" i="9" l="1"/>
  <c r="E42" i="9"/>
  <c r="D42" i="9"/>
  <c r="C42" i="9"/>
  <c r="A42" i="9"/>
  <c r="F42" i="9"/>
  <c r="G42" i="9"/>
  <c r="C43" i="9" l="1"/>
  <c r="B44" i="9"/>
  <c r="G43" i="9"/>
  <c r="E43" i="9"/>
  <c r="D43" i="9"/>
  <c r="F43" i="9" s="1"/>
  <c r="A43" i="9"/>
  <c r="A44" i="9" l="1"/>
  <c r="B45" i="9"/>
  <c r="E44" i="9"/>
  <c r="D44" i="9"/>
  <c r="F44" i="9" s="1"/>
  <c r="C44" i="9"/>
  <c r="G44" i="9" s="1"/>
  <c r="E45" i="9" l="1"/>
  <c r="D45" i="9"/>
  <c r="B46" i="9"/>
  <c r="F45" i="9"/>
  <c r="C45" i="9"/>
  <c r="G45" i="9" s="1"/>
  <c r="A45" i="9"/>
  <c r="D46" i="9" l="1"/>
  <c r="F46" i="9" s="1"/>
  <c r="G46" i="9"/>
  <c r="E46" i="9"/>
  <c r="C46" i="9"/>
  <c r="A46" i="9"/>
  <c r="B47" i="9"/>
  <c r="D47" i="9" l="1"/>
  <c r="F47" i="9" s="1"/>
  <c r="B48" i="9"/>
  <c r="E47" i="9"/>
  <c r="C47" i="9"/>
  <c r="G47" i="9" s="1"/>
  <c r="A47" i="9"/>
  <c r="B49" i="9" l="1"/>
  <c r="E48" i="9"/>
  <c r="G48" i="9" s="1"/>
  <c r="D48" i="9"/>
  <c r="F48" i="9" s="1"/>
  <c r="C48" i="9"/>
  <c r="A48" i="9"/>
  <c r="B50" i="9" l="1"/>
  <c r="E49" i="9"/>
  <c r="D49" i="9"/>
  <c r="C49" i="9"/>
  <c r="G49" i="9"/>
  <c r="F49" i="9"/>
  <c r="A49" i="9"/>
  <c r="A50" i="9" l="1"/>
  <c r="B51" i="9"/>
  <c r="D50" i="9"/>
  <c r="C50" i="9"/>
  <c r="E50" i="9"/>
  <c r="G50" i="9" s="1"/>
  <c r="F50" i="9" l="1"/>
  <c r="A51" i="9"/>
  <c r="B52" i="9"/>
  <c r="E51" i="9"/>
  <c r="D51" i="9"/>
  <c r="F51" i="9" s="1"/>
  <c r="C51" i="9"/>
  <c r="G51" i="9" s="1"/>
  <c r="D52" i="9" l="1"/>
  <c r="C52" i="9"/>
  <c r="E52" i="9"/>
  <c r="A52" i="9"/>
  <c r="B53" i="9"/>
  <c r="G52" i="9"/>
  <c r="F52" i="9"/>
  <c r="C53" i="9" l="1"/>
  <c r="G53" i="9"/>
  <c r="F53" i="9"/>
  <c r="E53" i="9"/>
  <c r="D53" i="9"/>
  <c r="A53" i="9"/>
  <c r="B54" i="9"/>
  <c r="E54" i="9" l="1"/>
  <c r="B55" i="9"/>
  <c r="D54" i="9"/>
  <c r="F54" i="9" s="1"/>
  <c r="A54" i="9"/>
  <c r="C54" i="9"/>
  <c r="G54" i="9" s="1"/>
  <c r="E55" i="9" l="1"/>
  <c r="C55" i="9"/>
  <c r="A55" i="9"/>
  <c r="B56" i="9"/>
  <c r="G55" i="9"/>
  <c r="D55" i="9"/>
  <c r="F55" i="9" s="1"/>
  <c r="B57" i="9" l="1"/>
  <c r="E56" i="9"/>
  <c r="D56" i="9"/>
  <c r="F56" i="9" s="1"/>
  <c r="C56" i="9"/>
  <c r="G56" i="9" s="1"/>
  <c r="A56" i="9"/>
  <c r="A57" i="9" l="1"/>
  <c r="B58" i="9"/>
  <c r="E57" i="9"/>
  <c r="D57" i="9"/>
  <c r="F57" i="9" s="1"/>
  <c r="C57" i="9"/>
  <c r="G57" i="9" s="1"/>
  <c r="B59" i="9" l="1"/>
  <c r="A58" i="9"/>
  <c r="E58" i="9"/>
  <c r="D58" i="9"/>
  <c r="F58" i="9" s="1"/>
  <c r="C58" i="9"/>
  <c r="G58" i="9" s="1"/>
  <c r="C59" i="9" l="1"/>
  <c r="B60" i="9"/>
  <c r="E59" i="9"/>
  <c r="G59" i="9" s="1"/>
  <c r="D59" i="9"/>
  <c r="F59" i="9" s="1"/>
  <c r="A59" i="9"/>
  <c r="E60" i="9" l="1"/>
  <c r="G60" i="9" s="1"/>
  <c r="D60" i="9"/>
  <c r="B61" i="9"/>
  <c r="C60" i="9"/>
  <c r="A60" i="9"/>
  <c r="E61" i="9" l="1"/>
  <c r="D61" i="9"/>
  <c r="F61" i="9"/>
  <c r="C61" i="9"/>
  <c r="A61" i="9"/>
  <c r="B62" i="9"/>
  <c r="G61" i="9"/>
  <c r="F60" i="9"/>
  <c r="D62" i="9" l="1"/>
  <c r="B63" i="9"/>
  <c r="C62" i="9"/>
  <c r="E62" i="9"/>
  <c r="G62" i="9" s="1"/>
  <c r="A62" i="9"/>
  <c r="F62" i="9" l="1"/>
  <c r="E63" i="9"/>
  <c r="D63" i="9"/>
  <c r="F63" i="9" s="1"/>
  <c r="C63" i="9"/>
  <c r="G63" i="9" s="1"/>
  <c r="B64" i="9"/>
  <c r="A63" i="9"/>
  <c r="B65" i="9" l="1"/>
  <c r="E64" i="9"/>
  <c r="D64" i="9"/>
  <c r="F64" i="9" s="1"/>
  <c r="C64" i="9"/>
  <c r="G64" i="9" s="1"/>
  <c r="A64" i="9"/>
  <c r="B66" i="9" l="1"/>
  <c r="A65" i="9"/>
  <c r="E65" i="9"/>
  <c r="D65" i="9"/>
  <c r="F65" i="9" s="1"/>
  <c r="C65" i="9"/>
  <c r="G65" i="9" s="1"/>
  <c r="A66" i="9" l="1"/>
  <c r="E66" i="9"/>
  <c r="D66" i="9"/>
  <c r="C66" i="9"/>
  <c r="G66" i="9" s="1"/>
  <c r="B67" i="9"/>
  <c r="F66" i="9"/>
  <c r="A67" i="9" l="1"/>
  <c r="B68" i="9"/>
  <c r="E67" i="9"/>
  <c r="D67" i="9"/>
  <c r="F67" i="9" s="1"/>
  <c r="C67" i="9"/>
  <c r="G67" i="9" s="1"/>
  <c r="D68" i="9" l="1"/>
  <c r="C68" i="9"/>
  <c r="B69" i="9"/>
  <c r="E68" i="9"/>
  <c r="G68" i="9" s="1"/>
  <c r="A68" i="9"/>
  <c r="F68" i="9" l="1"/>
  <c r="C69" i="9"/>
  <c r="D69" i="9"/>
  <c r="A69" i="9"/>
  <c r="B70" i="9"/>
  <c r="E69" i="9"/>
  <c r="G69" i="9" s="1"/>
  <c r="F69" i="9" l="1"/>
  <c r="E70" i="9"/>
  <c r="A70" i="9"/>
  <c r="B71" i="9"/>
  <c r="D70" i="9"/>
  <c r="F70" i="9" s="1"/>
  <c r="C70" i="9"/>
  <c r="G70" i="9" s="1"/>
  <c r="E71" i="9" l="1"/>
  <c r="B72" i="9"/>
  <c r="D71" i="9"/>
  <c r="F71" i="9" s="1"/>
  <c r="C71" i="9"/>
  <c r="G71" i="9" s="1"/>
  <c r="A71" i="9"/>
  <c r="A72" i="9" l="1"/>
  <c r="E72" i="9"/>
  <c r="D72" i="9"/>
  <c r="F72" i="9" s="1"/>
  <c r="C72" i="9"/>
  <c r="G72" i="9" s="1"/>
  <c r="B73" i="9"/>
  <c r="A73" i="9" l="1"/>
  <c r="E73" i="9"/>
  <c r="B74" i="9"/>
  <c r="D73" i="9"/>
  <c r="F73" i="9" s="1"/>
  <c r="C73" i="9"/>
  <c r="G73" i="9" s="1"/>
  <c r="B75" i="9" l="1"/>
  <c r="E74" i="9"/>
  <c r="D74" i="9"/>
  <c r="F74" i="9" s="1"/>
  <c r="C74" i="9"/>
  <c r="G74" i="9" s="1"/>
  <c r="A74" i="9"/>
  <c r="C75" i="9" l="1"/>
  <c r="B76" i="9"/>
  <c r="G75" i="9"/>
  <c r="F75" i="9"/>
  <c r="E75" i="9"/>
  <c r="D75" i="9"/>
  <c r="A75" i="9"/>
  <c r="B77" i="9" l="1"/>
  <c r="D76" i="9"/>
  <c r="C76" i="9"/>
  <c r="A76" i="9"/>
  <c r="G76" i="9"/>
  <c r="F76" i="9"/>
  <c r="E76" i="9"/>
  <c r="E77" i="9" l="1"/>
  <c r="D77" i="9"/>
  <c r="G77" i="9"/>
  <c r="F77" i="9"/>
  <c r="C77" i="9"/>
  <c r="A77" i="9"/>
  <c r="B78" i="9"/>
  <c r="D78" i="9" l="1"/>
  <c r="C78" i="9"/>
  <c r="B79" i="9"/>
  <c r="G78" i="9"/>
  <c r="F78" i="9"/>
  <c r="E78" i="9"/>
  <c r="A78" i="9"/>
  <c r="G79" i="9" l="1"/>
  <c r="F79" i="9"/>
  <c r="B80" i="9"/>
  <c r="E79" i="9"/>
  <c r="D79" i="9"/>
  <c r="C79" i="9"/>
  <c r="A79" i="9"/>
  <c r="F80" i="9" l="1"/>
  <c r="E80" i="9"/>
  <c r="G80" i="9"/>
  <c r="D80" i="9"/>
  <c r="C80" i="9"/>
  <c r="A80" i="9"/>
  <c r="B81" i="9"/>
  <c r="B82" i="9" l="1"/>
  <c r="A81" i="9"/>
  <c r="E81" i="9"/>
  <c r="G81" i="9"/>
  <c r="F81" i="9"/>
  <c r="D81" i="9"/>
  <c r="C81" i="9"/>
  <c r="A82" i="9" l="1"/>
  <c r="G82" i="9"/>
  <c r="B83" i="9"/>
  <c r="F82" i="9"/>
  <c r="E82" i="9"/>
  <c r="D82" i="9"/>
  <c r="C82" i="9"/>
  <c r="A83" i="9" l="1"/>
  <c r="G83" i="9"/>
  <c r="F83" i="9"/>
  <c r="E83" i="9"/>
  <c r="D83" i="9"/>
  <c r="B84" i="9"/>
  <c r="C83" i="9"/>
  <c r="D84" i="9" l="1"/>
  <c r="C84" i="9"/>
  <c r="B85" i="9"/>
  <c r="F84" i="9"/>
  <c r="E84" i="9"/>
  <c r="A84" i="9"/>
  <c r="G84" i="9"/>
  <c r="C85" i="9" l="1"/>
  <c r="E85" i="9"/>
  <c r="B86" i="9"/>
  <c r="G85" i="9"/>
  <c r="F85" i="9"/>
  <c r="D85" i="9"/>
  <c r="A85" i="9"/>
  <c r="F86" i="9" l="1"/>
  <c r="E86" i="9"/>
  <c r="G86" i="9"/>
  <c r="D86" i="9"/>
  <c r="C86" i="9"/>
  <c r="B87" i="9"/>
  <c r="A86" i="9"/>
  <c r="E87" i="9" l="1"/>
  <c r="D87" i="9"/>
  <c r="A87" i="9"/>
  <c r="B88" i="9"/>
  <c r="G87" i="9"/>
  <c r="F87" i="9"/>
  <c r="C87" i="9"/>
  <c r="G88" i="9" l="1"/>
  <c r="D88" i="9"/>
  <c r="C88" i="9"/>
  <c r="A88" i="9"/>
  <c r="B89" i="9"/>
  <c r="F88" i="9"/>
  <c r="E88" i="9"/>
  <c r="A89" i="9" l="1"/>
  <c r="G89" i="9"/>
  <c r="F89" i="9"/>
  <c r="B90" i="9"/>
  <c r="E89" i="9"/>
  <c r="D89" i="9"/>
  <c r="C89" i="9"/>
  <c r="B91" i="9" l="1"/>
  <c r="A90" i="9"/>
  <c r="G90" i="9"/>
  <c r="F90" i="9"/>
  <c r="E90" i="9"/>
  <c r="D90" i="9"/>
  <c r="C90" i="9"/>
  <c r="C91" i="9" l="1"/>
  <c r="B92" i="9"/>
  <c r="G91" i="9"/>
  <c r="F91" i="9"/>
  <c r="E91" i="9"/>
  <c r="D91" i="9"/>
  <c r="A91" i="9"/>
  <c r="A92" i="9" l="1"/>
  <c r="G92" i="9"/>
  <c r="F92" i="9"/>
  <c r="E92" i="9"/>
  <c r="D92" i="9"/>
  <c r="C92" i="9"/>
  <c r="B93" i="9"/>
  <c r="E93" i="9" l="1"/>
  <c r="D93" i="9"/>
  <c r="A93" i="9"/>
  <c r="G93" i="9"/>
  <c r="B94" i="9"/>
  <c r="F93" i="9"/>
  <c r="C93" i="9"/>
  <c r="D94" i="9" l="1"/>
  <c r="C94" i="9"/>
  <c r="B95" i="9"/>
  <c r="G94" i="9"/>
  <c r="F94" i="9"/>
  <c r="E94" i="9"/>
  <c r="A94" i="9"/>
  <c r="G95" i="9" l="1"/>
  <c r="F95" i="9"/>
  <c r="B96" i="9"/>
  <c r="E95" i="9"/>
  <c r="D95" i="9"/>
  <c r="C95" i="9"/>
  <c r="A95" i="9"/>
  <c r="F96" i="9" l="1"/>
  <c r="E96" i="9"/>
  <c r="A96" i="9"/>
  <c r="G96" i="9"/>
  <c r="D96" i="9"/>
  <c r="C96" i="9"/>
  <c r="B97" i="9"/>
  <c r="B98" i="9" l="1"/>
  <c r="E97" i="9"/>
  <c r="A97" i="9"/>
  <c r="G97" i="9"/>
  <c r="F97" i="9"/>
  <c r="D97" i="9"/>
  <c r="C97" i="9"/>
  <c r="A98" i="9" l="1"/>
  <c r="G98" i="9"/>
  <c r="B99" i="9"/>
  <c r="F98" i="9"/>
  <c r="E98" i="9"/>
  <c r="D98" i="9"/>
  <c r="C98" i="9"/>
  <c r="A99" i="9" l="1"/>
  <c r="C99" i="9"/>
  <c r="B100" i="9"/>
  <c r="G99" i="9"/>
  <c r="F99" i="9"/>
  <c r="E99" i="9"/>
  <c r="D99" i="9"/>
  <c r="D100" i="9" l="1"/>
  <c r="C100" i="9"/>
  <c r="B101" i="9"/>
  <c r="F100" i="9"/>
  <c r="E100" i="9"/>
  <c r="A100" i="9"/>
  <c r="G100" i="9"/>
  <c r="C101" i="9" l="1"/>
  <c r="B102" i="9"/>
  <c r="G101" i="9"/>
  <c r="F101" i="9"/>
  <c r="E101" i="9"/>
  <c r="D101" i="9"/>
  <c r="A101" i="9"/>
  <c r="F102" i="9" l="1"/>
  <c r="E102" i="9"/>
  <c r="A102" i="9"/>
  <c r="B103" i="9"/>
  <c r="G102" i="9"/>
  <c r="D102" i="9"/>
  <c r="C102" i="9"/>
  <c r="E103" i="9" l="1"/>
  <c r="D103" i="9"/>
  <c r="B104" i="9"/>
  <c r="G103" i="9"/>
  <c r="F103" i="9"/>
  <c r="C103" i="9"/>
  <c r="A103" i="9"/>
  <c r="G104" i="9" l="1"/>
  <c r="B105" i="9"/>
  <c r="F104" i="9"/>
  <c r="E104" i="9"/>
  <c r="D104" i="9"/>
  <c r="C104" i="9"/>
  <c r="A104" i="9"/>
  <c r="A105" i="9" l="1"/>
  <c r="G105" i="9"/>
  <c r="F105" i="9"/>
  <c r="C105" i="9"/>
  <c r="B106" i="9"/>
  <c r="D105" i="9"/>
  <c r="E105" i="9"/>
  <c r="B107" i="9" l="1"/>
  <c r="G106" i="9"/>
  <c r="F106" i="9"/>
  <c r="E106" i="9"/>
  <c r="D106" i="9"/>
  <c r="C106" i="9"/>
  <c r="A106" i="9"/>
  <c r="C107" i="9" l="1"/>
  <c r="B108" i="9"/>
  <c r="G107" i="9"/>
  <c r="F107" i="9"/>
  <c r="E107" i="9"/>
  <c r="D107" i="9"/>
  <c r="A107" i="9"/>
  <c r="A108" i="9" l="1"/>
  <c r="D108" i="9"/>
  <c r="C108" i="9"/>
  <c r="G108" i="9"/>
  <c r="F108" i="9"/>
  <c r="E108" i="9"/>
  <c r="B109" i="9"/>
  <c r="E109" i="9" l="1"/>
  <c r="D109" i="9"/>
  <c r="G109" i="9"/>
  <c r="A109" i="9"/>
  <c r="B110" i="9"/>
  <c r="F109" i="9"/>
  <c r="C109" i="9"/>
  <c r="D110" i="9" l="1"/>
  <c r="C110" i="9"/>
  <c r="B111" i="9"/>
  <c r="G110" i="9"/>
  <c r="F110" i="9"/>
  <c r="E110" i="9"/>
  <c r="A110" i="9"/>
  <c r="G111" i="9" l="1"/>
  <c r="F111" i="9"/>
  <c r="C111" i="9"/>
  <c r="A111" i="9"/>
  <c r="B112" i="9"/>
  <c r="E111" i="9"/>
  <c r="D111" i="9"/>
  <c r="F112" i="9" l="1"/>
  <c r="E112" i="9"/>
  <c r="G112" i="9"/>
  <c r="D112" i="9"/>
  <c r="C112" i="9"/>
  <c r="A112" i="9"/>
  <c r="B113" i="9"/>
  <c r="B114" i="9" l="1"/>
  <c r="G113" i="9"/>
  <c r="F113" i="9"/>
  <c r="E113" i="9"/>
  <c r="A113" i="9"/>
  <c r="D113" i="9"/>
  <c r="C113" i="9"/>
  <c r="A114" i="9" l="1"/>
  <c r="G114" i="9"/>
  <c r="D114" i="9"/>
  <c r="C114" i="9"/>
  <c r="B115" i="9"/>
  <c r="F114" i="9"/>
  <c r="E114" i="9"/>
  <c r="A115" i="9" l="1"/>
  <c r="B116" i="9"/>
  <c r="G115" i="9"/>
  <c r="F115" i="9"/>
  <c r="E115" i="9"/>
  <c r="D115" i="9"/>
  <c r="C115" i="9"/>
  <c r="D116" i="9" l="1"/>
  <c r="C116" i="9"/>
  <c r="B117" i="9"/>
  <c r="G116" i="9"/>
  <c r="F116" i="9"/>
  <c r="E116" i="9"/>
  <c r="A116" i="9"/>
  <c r="C117" i="9" l="1"/>
  <c r="E117" i="9"/>
  <c r="D117" i="9"/>
  <c r="A117" i="9"/>
  <c r="B118" i="9"/>
  <c r="G117" i="9"/>
  <c r="F117" i="9"/>
  <c r="F118" i="9" l="1"/>
  <c r="E118" i="9"/>
  <c r="B119" i="9"/>
  <c r="G118" i="9"/>
  <c r="D118" i="9"/>
  <c r="C118" i="9"/>
  <c r="A118" i="9"/>
  <c r="E119" i="9" l="1"/>
  <c r="D119" i="9"/>
  <c r="B120" i="9"/>
  <c r="G119" i="9"/>
  <c r="F119" i="9"/>
  <c r="C119" i="9"/>
  <c r="A119" i="9"/>
  <c r="G120" i="9" l="1"/>
  <c r="D120" i="9"/>
  <c r="C120" i="9"/>
  <c r="A120" i="9"/>
  <c r="B121" i="9"/>
  <c r="F120" i="9"/>
  <c r="E120" i="9"/>
  <c r="A121" i="9" l="1"/>
  <c r="G121" i="9"/>
  <c r="F121" i="9"/>
  <c r="B122" i="9"/>
  <c r="C121" i="9"/>
  <c r="E121" i="9"/>
  <c r="D121" i="9"/>
  <c r="B123" i="9" l="1"/>
  <c r="G122" i="9"/>
  <c r="F122" i="9"/>
  <c r="E122" i="9"/>
  <c r="D122" i="9"/>
  <c r="C122" i="9"/>
  <c r="A122" i="9"/>
  <c r="C123" i="9" l="1"/>
  <c r="B124" i="9"/>
  <c r="E123" i="9"/>
  <c r="D123" i="9"/>
  <c r="A123" i="9"/>
  <c r="G123" i="9"/>
  <c r="F123" i="9"/>
  <c r="A124" i="9" l="1"/>
  <c r="G124" i="9"/>
  <c r="F124" i="9"/>
  <c r="E124" i="9"/>
  <c r="D124" i="9"/>
  <c r="C124" i="9"/>
  <c r="B125" i="9"/>
  <c r="E125" i="9" l="1"/>
  <c r="D125" i="9"/>
  <c r="B126" i="9"/>
  <c r="G125" i="9"/>
  <c r="A125" i="9"/>
  <c r="F125" i="9"/>
  <c r="C125" i="9"/>
  <c r="D126" i="9" l="1"/>
  <c r="C126" i="9"/>
  <c r="F126" i="9"/>
  <c r="E126" i="9"/>
  <c r="A126" i="9"/>
  <c r="B127" i="9"/>
  <c r="G126" i="9"/>
  <c r="G127" i="9" l="1"/>
  <c r="F127" i="9"/>
  <c r="B128" i="9"/>
  <c r="E127" i="9"/>
  <c r="D127" i="9"/>
  <c r="C127" i="9"/>
  <c r="A127" i="9"/>
  <c r="F128" i="9" l="1"/>
  <c r="E128" i="9"/>
  <c r="B129" i="9"/>
  <c r="G128" i="9"/>
  <c r="D128" i="9"/>
  <c r="C128" i="9"/>
  <c r="A128" i="9"/>
  <c r="B130" i="9" l="1"/>
  <c r="E129" i="9"/>
  <c r="D129" i="9"/>
  <c r="C129" i="9"/>
  <c r="A129" i="9"/>
  <c r="G129" i="9"/>
  <c r="F129" i="9"/>
  <c r="A130" i="9" l="1"/>
  <c r="G130" i="9"/>
  <c r="D130" i="9"/>
  <c r="B131" i="9"/>
  <c r="F130" i="9"/>
  <c r="E130" i="9"/>
  <c r="C130" i="9"/>
  <c r="A131" i="9" l="1"/>
  <c r="B132" i="9"/>
  <c r="G131" i="9"/>
  <c r="F131" i="9"/>
  <c r="E131" i="9"/>
  <c r="D131" i="9"/>
  <c r="C131" i="9"/>
  <c r="D132" i="9" l="1"/>
  <c r="C132" i="9"/>
  <c r="B133" i="9"/>
  <c r="F132" i="9"/>
  <c r="E132" i="9"/>
  <c r="A132" i="9"/>
  <c r="G132" i="9"/>
  <c r="C133" i="9" l="1"/>
  <c r="B134" i="9"/>
  <c r="E133" i="9"/>
  <c r="D133" i="9"/>
  <c r="A133" i="9"/>
  <c r="G133" i="9"/>
  <c r="F133" i="9"/>
  <c r="F134" i="9" l="1"/>
  <c r="E134" i="9"/>
  <c r="B135" i="9"/>
  <c r="G134" i="9"/>
  <c r="D134" i="9"/>
  <c r="C134" i="9"/>
  <c r="A134" i="9"/>
  <c r="E135" i="9" l="1"/>
  <c r="D135" i="9"/>
  <c r="G135" i="9"/>
  <c r="F135" i="9"/>
  <c r="C135" i="9"/>
  <c r="B136" i="9"/>
  <c r="A135" i="9"/>
  <c r="G136" i="9" l="1"/>
  <c r="B137" i="9"/>
  <c r="F136" i="9"/>
  <c r="E136" i="9"/>
  <c r="D136" i="9"/>
  <c r="C136" i="9"/>
  <c r="A136" i="9"/>
  <c r="A137" i="9" l="1"/>
  <c r="G137" i="9"/>
  <c r="F137" i="9"/>
  <c r="B138" i="9"/>
  <c r="C137" i="9"/>
  <c r="E137" i="9"/>
  <c r="D137" i="9"/>
  <c r="B139" i="9" l="1"/>
  <c r="F138" i="9"/>
  <c r="E138" i="9"/>
  <c r="D138" i="9"/>
  <c r="C138" i="9"/>
  <c r="G138" i="9"/>
  <c r="A138" i="9"/>
  <c r="C139" i="9" l="1"/>
  <c r="B140" i="9"/>
  <c r="G139" i="9"/>
  <c r="F139" i="9"/>
  <c r="E139" i="9"/>
  <c r="D139" i="9"/>
  <c r="A139" i="9"/>
  <c r="A140" i="9" l="1"/>
  <c r="B141" i="9"/>
  <c r="G140" i="9"/>
  <c r="F140" i="9"/>
  <c r="E140" i="9"/>
  <c r="D140" i="9"/>
  <c r="C140" i="9"/>
  <c r="E20" i="3"/>
  <c r="E141" i="9" l="1"/>
  <c r="D141" i="9"/>
  <c r="G141" i="9"/>
  <c r="F141" i="9"/>
  <c r="C141" i="9"/>
  <c r="A141" i="9"/>
  <c r="B142" i="9"/>
  <c r="E25" i="3"/>
  <c r="F18" i="3"/>
  <c r="E18" i="3" s="1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F15" i="7"/>
  <c r="F19" i="3" s="1"/>
  <c r="E19" i="3" s="1"/>
  <c r="E15" i="7"/>
  <c r="C15" i="7"/>
  <c r="D15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D9" i="7"/>
  <c r="D8" i="7"/>
  <c r="D142" i="9" l="1"/>
  <c r="C142" i="9"/>
  <c r="F142" i="9"/>
  <c r="B143" i="9"/>
  <c r="G142" i="9"/>
  <c r="E142" i="9"/>
  <c r="A142" i="9"/>
  <c r="F16" i="7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G15" i="7"/>
  <c r="C16" i="7" s="1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E15" i="6"/>
  <c r="C15" i="6"/>
  <c r="D15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D9" i="6"/>
  <c r="D8" i="6"/>
  <c r="E16" i="3"/>
  <c r="F17" i="3"/>
  <c r="F30" i="3" s="1"/>
  <c r="E26" i="3"/>
  <c r="E27" i="3"/>
  <c r="E28" i="3"/>
  <c r="E29" i="3"/>
  <c r="E34" i="3"/>
  <c r="E35" i="3"/>
  <c r="E36" i="3"/>
  <c r="E37" i="3"/>
  <c r="E38" i="3"/>
  <c r="F39" i="3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E15" i="5"/>
  <c r="C15" i="5"/>
  <c r="A15" i="5"/>
  <c r="D8" i="5"/>
  <c r="D9" i="5"/>
  <c r="G15" i="5"/>
  <c r="C16" i="5"/>
  <c r="D15" i="5"/>
  <c r="D16" i="5"/>
  <c r="G16" i="5"/>
  <c r="C17" i="5"/>
  <c r="G17" i="5"/>
  <c r="C18" i="5"/>
  <c r="D17" i="5"/>
  <c r="G18" i="5"/>
  <c r="C19" i="5"/>
  <c r="D18" i="5"/>
  <c r="G19" i="5"/>
  <c r="C20" i="5"/>
  <c r="D19" i="5"/>
  <c r="G20" i="5"/>
  <c r="C21" i="5"/>
  <c r="D20" i="5"/>
  <c r="D21" i="5"/>
  <c r="G21" i="5"/>
  <c r="C22" i="5"/>
  <c r="G22" i="5"/>
  <c r="C23" i="5"/>
  <c r="D22" i="5"/>
  <c r="G23" i="5"/>
  <c r="C24" i="5"/>
  <c r="D23" i="5"/>
  <c r="G24" i="5"/>
  <c r="C25" i="5"/>
  <c r="D24" i="5"/>
  <c r="G25" i="5"/>
  <c r="C26" i="5"/>
  <c r="D25" i="5"/>
  <c r="G26" i="5"/>
  <c r="C27" i="5"/>
  <c r="D26" i="5"/>
  <c r="G27" i="5"/>
  <c r="C28" i="5"/>
  <c r="D27" i="5"/>
  <c r="G28" i="5"/>
  <c r="C29" i="5"/>
  <c r="D28" i="5"/>
  <c r="G29" i="5"/>
  <c r="C30" i="5"/>
  <c r="D29" i="5"/>
  <c r="G30" i="5"/>
  <c r="C31" i="5"/>
  <c r="D30" i="5"/>
  <c r="G31" i="5"/>
  <c r="C32" i="5"/>
  <c r="D31" i="5"/>
  <c r="G32" i="5"/>
  <c r="C33" i="5"/>
  <c r="D32" i="5"/>
  <c r="G33" i="5"/>
  <c r="C34" i="5"/>
  <c r="D33" i="5"/>
  <c r="D34" i="5"/>
  <c r="G34" i="5"/>
  <c r="C35" i="5"/>
  <c r="G35" i="5"/>
  <c r="C36" i="5"/>
  <c r="D35" i="5"/>
  <c r="G36" i="5"/>
  <c r="C37" i="5"/>
  <c r="D36" i="5"/>
  <c r="G37" i="5"/>
  <c r="C38" i="5"/>
  <c r="D37" i="5"/>
  <c r="G38" i="5"/>
  <c r="C39" i="5"/>
  <c r="D38" i="5"/>
  <c r="G39" i="5"/>
  <c r="C40" i="5"/>
  <c r="D39" i="5"/>
  <c r="G40" i="5"/>
  <c r="C41" i="5"/>
  <c r="D40" i="5"/>
  <c r="G41" i="5"/>
  <c r="C42" i="5"/>
  <c r="D41" i="5"/>
  <c r="G42" i="5"/>
  <c r="C43" i="5"/>
  <c r="D42" i="5"/>
  <c r="G43" i="5"/>
  <c r="C44" i="5"/>
  <c r="D43" i="5"/>
  <c r="G44" i="5"/>
  <c r="C45" i="5"/>
  <c r="D44" i="5"/>
  <c r="D45" i="5"/>
  <c r="G45" i="5"/>
  <c r="C46" i="5"/>
  <c r="G46" i="5"/>
  <c r="C47" i="5"/>
  <c r="D46" i="5"/>
  <c r="G47" i="5"/>
  <c r="C48" i="5"/>
  <c r="D47" i="5"/>
  <c r="G48" i="5"/>
  <c r="C49" i="5"/>
  <c r="D48" i="5"/>
  <c r="G49" i="5"/>
  <c r="C50" i="5"/>
  <c r="D49" i="5"/>
  <c r="G50" i="5"/>
  <c r="C51" i="5"/>
  <c r="D50" i="5"/>
  <c r="G51" i="5"/>
  <c r="C52" i="5"/>
  <c r="D51" i="5"/>
  <c r="G52" i="5"/>
  <c r="C53" i="5"/>
  <c r="D52" i="5"/>
  <c r="G53" i="5"/>
  <c r="C54" i="5"/>
  <c r="D53" i="5"/>
  <c r="D54" i="5"/>
  <c r="G54" i="5"/>
  <c r="C55" i="5"/>
  <c r="G55" i="5"/>
  <c r="C56" i="5"/>
  <c r="D55" i="5"/>
  <c r="G56" i="5"/>
  <c r="C57" i="5"/>
  <c r="D56" i="5"/>
  <c r="G57" i="5"/>
  <c r="C58" i="5"/>
  <c r="D57" i="5"/>
  <c r="G58" i="5"/>
  <c r="C59" i="5"/>
  <c r="D58" i="5"/>
  <c r="G59" i="5"/>
  <c r="C60" i="5"/>
  <c r="D59" i="5"/>
  <c r="G60" i="5"/>
  <c r="C61" i="5"/>
  <c r="D60" i="5"/>
  <c r="G61" i="5"/>
  <c r="C62" i="5"/>
  <c r="D61" i="5"/>
  <c r="G62" i="5"/>
  <c r="C63" i="5"/>
  <c r="D62" i="5"/>
  <c r="G63" i="5"/>
  <c r="C64" i="5"/>
  <c r="D63" i="5"/>
  <c r="G64" i="5"/>
  <c r="C65" i="5"/>
  <c r="D64" i="5"/>
  <c r="D65" i="5"/>
  <c r="G65" i="5"/>
  <c r="C66" i="5"/>
  <c r="G66" i="5"/>
  <c r="C67" i="5"/>
  <c r="D66" i="5"/>
  <c r="G67" i="5"/>
  <c r="C68" i="5"/>
  <c r="D67" i="5"/>
  <c r="G68" i="5"/>
  <c r="C69" i="5"/>
  <c r="D68" i="5"/>
  <c r="G69" i="5"/>
  <c r="C70" i="5"/>
  <c r="D69" i="5"/>
  <c r="D70" i="5"/>
  <c r="G70" i="5"/>
  <c r="C71" i="5"/>
  <c r="G71" i="5"/>
  <c r="C72" i="5"/>
  <c r="D71" i="5"/>
  <c r="G72" i="5"/>
  <c r="C73" i="5"/>
  <c r="D72" i="5"/>
  <c r="G73" i="5"/>
  <c r="C74" i="5"/>
  <c r="D73" i="5"/>
  <c r="G74" i="5"/>
  <c r="D74" i="5"/>
  <c r="G15" i="6"/>
  <c r="C16" i="6"/>
  <c r="D16" i="6"/>
  <c r="G16" i="6"/>
  <c r="C17" i="6"/>
  <c r="D17" i="6"/>
  <c r="G17" i="6"/>
  <c r="C18" i="6"/>
  <c r="D18" i="6"/>
  <c r="G18" i="6"/>
  <c r="C19" i="6"/>
  <c r="G19" i="6"/>
  <c r="C20" i="6"/>
  <c r="D19" i="6"/>
  <c r="D20" i="6"/>
  <c r="G20" i="6"/>
  <c r="C21" i="6"/>
  <c r="D21" i="6"/>
  <c r="G21" i="6"/>
  <c r="C22" i="6"/>
  <c r="G22" i="6"/>
  <c r="C23" i="6"/>
  <c r="D22" i="6"/>
  <c r="G23" i="6"/>
  <c r="C24" i="6"/>
  <c r="D23" i="6"/>
  <c r="D24" i="6"/>
  <c r="G24" i="6"/>
  <c r="C25" i="6"/>
  <c r="D25" i="6"/>
  <c r="G25" i="6"/>
  <c r="C26" i="6"/>
  <c r="G26" i="6"/>
  <c r="C27" i="6"/>
  <c r="D26" i="6"/>
  <c r="G27" i="6"/>
  <c r="C28" i="6"/>
  <c r="D27" i="6"/>
  <c r="D28" i="6"/>
  <c r="G28" i="6"/>
  <c r="C29" i="6"/>
  <c r="D29" i="6"/>
  <c r="G29" i="6"/>
  <c r="C30" i="6"/>
  <c r="G30" i="6"/>
  <c r="C31" i="6"/>
  <c r="D30" i="6"/>
  <c r="G31" i="6"/>
  <c r="C32" i="6"/>
  <c r="D31" i="6"/>
  <c r="G32" i="6"/>
  <c r="C33" i="6"/>
  <c r="D32" i="6"/>
  <c r="D33" i="6"/>
  <c r="G33" i="6"/>
  <c r="C34" i="6"/>
  <c r="G34" i="6"/>
  <c r="C35" i="6"/>
  <c r="D34" i="6"/>
  <c r="G35" i="6"/>
  <c r="C36" i="6"/>
  <c r="D35" i="6"/>
  <c r="G36" i="6"/>
  <c r="C37" i="6"/>
  <c r="D36" i="6"/>
  <c r="D37" i="6"/>
  <c r="G37" i="6"/>
  <c r="C38" i="6"/>
  <c r="G38" i="6"/>
  <c r="C39" i="6"/>
  <c r="D38" i="6"/>
  <c r="G39" i="6"/>
  <c r="C40" i="6"/>
  <c r="D39" i="6"/>
  <c r="G40" i="6"/>
  <c r="C41" i="6"/>
  <c r="D40" i="6"/>
  <c r="D41" i="6"/>
  <c r="G41" i="6"/>
  <c r="C42" i="6"/>
  <c r="G42" i="6"/>
  <c r="C43" i="6"/>
  <c r="D42" i="6"/>
  <c r="G43" i="6"/>
  <c r="C44" i="6"/>
  <c r="D43" i="6"/>
  <c r="D44" i="6"/>
  <c r="G44" i="6"/>
  <c r="C45" i="6"/>
  <c r="D45" i="6"/>
  <c r="G45" i="6"/>
  <c r="C46" i="6"/>
  <c r="G46" i="6"/>
  <c r="C47" i="6"/>
  <c r="D46" i="6"/>
  <c r="G47" i="6"/>
  <c r="C48" i="6"/>
  <c r="D47" i="6"/>
  <c r="D48" i="6"/>
  <c r="G48" i="6"/>
  <c r="C49" i="6"/>
  <c r="D49" i="6"/>
  <c r="G49" i="6"/>
  <c r="C50" i="6"/>
  <c r="G50" i="6"/>
  <c r="C51" i="6"/>
  <c r="D50" i="6"/>
  <c r="G51" i="6"/>
  <c r="C52" i="6"/>
  <c r="D51" i="6"/>
  <c r="G52" i="6"/>
  <c r="C53" i="6"/>
  <c r="D52" i="6"/>
  <c r="D53" i="6"/>
  <c r="G53" i="6"/>
  <c r="C54" i="6"/>
  <c r="G54" i="6"/>
  <c r="C55" i="6"/>
  <c r="D54" i="6"/>
  <c r="G55" i="6"/>
  <c r="C56" i="6"/>
  <c r="D55" i="6"/>
  <c r="D56" i="6"/>
  <c r="G56" i="6"/>
  <c r="C57" i="6"/>
  <c r="D57" i="6"/>
  <c r="G57" i="6"/>
  <c r="C58" i="6"/>
  <c r="G58" i="6"/>
  <c r="C59" i="6"/>
  <c r="D58" i="6"/>
  <c r="G59" i="6"/>
  <c r="C60" i="6"/>
  <c r="D59" i="6"/>
  <c r="D60" i="6"/>
  <c r="G60" i="6"/>
  <c r="C61" i="6"/>
  <c r="D61" i="6"/>
  <c r="G61" i="6"/>
  <c r="C62" i="6"/>
  <c r="G62" i="6"/>
  <c r="C63" i="6"/>
  <c r="D62" i="6"/>
  <c r="G63" i="6"/>
  <c r="C64" i="6"/>
  <c r="D63" i="6"/>
  <c r="D64" i="6"/>
  <c r="G64" i="6"/>
  <c r="C65" i="6"/>
  <c r="D65" i="6"/>
  <c r="G65" i="6"/>
  <c r="C66" i="6"/>
  <c r="G66" i="6"/>
  <c r="C67" i="6"/>
  <c r="D66" i="6"/>
  <c r="G67" i="6"/>
  <c r="C68" i="6"/>
  <c r="D67" i="6"/>
  <c r="D68" i="6"/>
  <c r="G68" i="6"/>
  <c r="C69" i="6"/>
  <c r="D69" i="6"/>
  <c r="G69" i="6"/>
  <c r="C70" i="6"/>
  <c r="G70" i="6"/>
  <c r="C71" i="6"/>
  <c r="D70" i="6"/>
  <c r="G71" i="6"/>
  <c r="C72" i="6"/>
  <c r="D71" i="6"/>
  <c r="G72" i="6"/>
  <c r="C73" i="6"/>
  <c r="D72" i="6"/>
  <c r="D73" i="6"/>
  <c r="G73" i="6"/>
  <c r="C74" i="6"/>
  <c r="G74" i="6"/>
  <c r="D74" i="6"/>
  <c r="G143" i="9" l="1"/>
  <c r="F143" i="9"/>
  <c r="E143" i="9"/>
  <c r="D143" i="9"/>
  <c r="C143" i="9"/>
  <c r="A143" i="9"/>
  <c r="G16" i="7"/>
  <c r="C17" i="7" s="1"/>
  <c r="D16" i="7"/>
  <c r="E39" i="3"/>
  <c r="F41" i="3"/>
  <c r="F45" i="3" s="1"/>
  <c r="E17" i="3"/>
  <c r="E30" i="3" s="1"/>
  <c r="D17" i="7" l="1"/>
  <c r="G17" i="7"/>
  <c r="C18" i="7" s="1"/>
  <c r="E41" i="3"/>
  <c r="E42" i="3" s="1"/>
  <c r="E44" i="3" s="1"/>
  <c r="F42" i="3"/>
  <c r="F44" i="3" l="1"/>
  <c r="F46" i="3" s="1"/>
  <c r="D18" i="7"/>
  <c r="G18" i="7"/>
  <c r="C19" i="7" s="1"/>
  <c r="H46" i="3" l="1"/>
  <c r="G19" i="7"/>
  <c r="C20" i="7" s="1"/>
  <c r="D19" i="7"/>
  <c r="G20" i="7" l="1"/>
  <c r="C21" i="7" s="1"/>
  <c r="D20" i="7"/>
  <c r="D21" i="7" l="1"/>
  <c r="G21" i="7"/>
  <c r="C22" i="7" s="1"/>
  <c r="G22" i="7" l="1"/>
  <c r="C23" i="7" s="1"/>
  <c r="D22" i="7"/>
  <c r="G23" i="7" l="1"/>
  <c r="C24" i="7" s="1"/>
  <c r="D23" i="7"/>
  <c r="G24" i="7" l="1"/>
  <c r="C25" i="7" s="1"/>
  <c r="D24" i="7"/>
  <c r="D25" i="7" l="1"/>
  <c r="G25" i="7"/>
  <c r="C26" i="7" s="1"/>
  <c r="D26" i="7" l="1"/>
  <c r="G26" i="7"/>
  <c r="C27" i="7" s="1"/>
  <c r="G27" i="7" l="1"/>
  <c r="C28" i="7" s="1"/>
  <c r="D27" i="7"/>
  <c r="G28" i="7" l="1"/>
  <c r="C29" i="7" s="1"/>
  <c r="D28" i="7"/>
  <c r="D29" i="7" l="1"/>
  <c r="G29" i="7"/>
  <c r="C30" i="7" s="1"/>
  <c r="G30" i="7" l="1"/>
  <c r="C31" i="7" s="1"/>
  <c r="D30" i="7"/>
  <c r="G31" i="7" l="1"/>
  <c r="C32" i="7" s="1"/>
  <c r="D31" i="7"/>
  <c r="G32" i="7" l="1"/>
  <c r="C33" i="7" s="1"/>
  <c r="D32" i="7"/>
  <c r="D33" i="7" l="1"/>
  <c r="G33" i="7"/>
  <c r="C34" i="7" s="1"/>
  <c r="G34" i="7" l="1"/>
  <c r="C35" i="7" s="1"/>
  <c r="D34" i="7"/>
  <c r="G35" i="7" l="1"/>
  <c r="C36" i="7" s="1"/>
  <c r="D35" i="7"/>
  <c r="G36" i="7" l="1"/>
  <c r="C37" i="7" s="1"/>
  <c r="D36" i="7"/>
  <c r="D37" i="7" l="1"/>
  <c r="G37" i="7"/>
  <c r="C38" i="7" s="1"/>
  <c r="D38" i="7" l="1"/>
  <c r="G38" i="7"/>
  <c r="C39" i="7" s="1"/>
  <c r="G39" i="7" l="1"/>
  <c r="C40" i="7" s="1"/>
  <c r="D39" i="7"/>
  <c r="G40" i="7" l="1"/>
  <c r="C41" i="7" s="1"/>
  <c r="D40" i="7"/>
  <c r="D41" i="7" l="1"/>
  <c r="G41" i="7"/>
  <c r="C42" i="7" s="1"/>
  <c r="D42" i="7" l="1"/>
  <c r="G42" i="7"/>
  <c r="C43" i="7" s="1"/>
  <c r="G43" i="7" l="1"/>
  <c r="C44" i="7" s="1"/>
  <c r="D43" i="7"/>
  <c r="G44" i="7" l="1"/>
  <c r="C45" i="7" s="1"/>
  <c r="D44" i="7"/>
  <c r="D45" i="7" l="1"/>
  <c r="G45" i="7"/>
  <c r="C46" i="7" s="1"/>
  <c r="G46" i="7" l="1"/>
  <c r="C47" i="7" s="1"/>
  <c r="D46" i="7"/>
  <c r="G47" i="7" l="1"/>
  <c r="C48" i="7" s="1"/>
  <c r="D47" i="7"/>
  <c r="G48" i="7" l="1"/>
  <c r="C49" i="7" s="1"/>
  <c r="D48" i="7"/>
  <c r="D49" i="7" l="1"/>
  <c r="G49" i="7"/>
  <c r="C50" i="7" s="1"/>
  <c r="G50" i="7" l="1"/>
  <c r="C51" i="7" s="1"/>
  <c r="D50" i="7"/>
  <c r="G51" i="7" l="1"/>
  <c r="C52" i="7" s="1"/>
  <c r="D51" i="7"/>
  <c r="G52" i="7" l="1"/>
  <c r="C53" i="7" s="1"/>
  <c r="D52" i="7"/>
  <c r="D53" i="7" l="1"/>
  <c r="G53" i="7"/>
  <c r="C54" i="7" s="1"/>
  <c r="G54" i="7" l="1"/>
  <c r="C55" i="7" s="1"/>
  <c r="D54" i="7"/>
  <c r="G55" i="7" l="1"/>
  <c r="C56" i="7" s="1"/>
  <c r="D55" i="7"/>
  <c r="G56" i="7" l="1"/>
  <c r="C57" i="7" s="1"/>
  <c r="D56" i="7"/>
  <c r="D57" i="7" l="1"/>
  <c r="G57" i="7"/>
  <c r="C58" i="7" s="1"/>
  <c r="G58" i="7" l="1"/>
  <c r="C59" i="7" s="1"/>
  <c r="D58" i="7"/>
  <c r="G59" i="7" l="1"/>
  <c r="C60" i="7" s="1"/>
  <c r="D59" i="7"/>
  <c r="G60" i="7" l="1"/>
  <c r="C61" i="7" s="1"/>
  <c r="D60" i="7"/>
  <c r="D61" i="7" l="1"/>
  <c r="G61" i="7"/>
  <c r="C62" i="7" s="1"/>
  <c r="G62" i="7" l="1"/>
  <c r="C63" i="7" s="1"/>
  <c r="D62" i="7"/>
  <c r="G63" i="7" l="1"/>
  <c r="C64" i="7" s="1"/>
  <c r="D63" i="7"/>
  <c r="G64" i="7" l="1"/>
  <c r="C65" i="7" s="1"/>
  <c r="D64" i="7"/>
  <c r="D65" i="7" l="1"/>
  <c r="G65" i="7"/>
  <c r="C66" i="7" s="1"/>
  <c r="D66" i="7" l="1"/>
  <c r="G66" i="7"/>
  <c r="C67" i="7" s="1"/>
  <c r="G67" i="7" l="1"/>
  <c r="C68" i="7" s="1"/>
  <c r="D67" i="7"/>
  <c r="G68" i="7" l="1"/>
  <c r="C69" i="7" s="1"/>
  <c r="D68" i="7"/>
  <c r="D69" i="7" l="1"/>
  <c r="G69" i="7"/>
  <c r="C70" i="7" s="1"/>
  <c r="G70" i="7" l="1"/>
  <c r="C71" i="7" s="1"/>
  <c r="D70" i="7"/>
  <c r="G71" i="7" l="1"/>
  <c r="C72" i="7" s="1"/>
  <c r="D71" i="7"/>
  <c r="G72" i="7" l="1"/>
  <c r="C73" i="7" s="1"/>
  <c r="D72" i="7"/>
  <c r="D73" i="7" l="1"/>
  <c r="G73" i="7"/>
  <c r="C74" i="7" s="1"/>
  <c r="G74" i="7" l="1"/>
  <c r="D74" i="7"/>
</calcChain>
</file>

<file path=xl/sharedStrings.xml><?xml version="1.0" encoding="utf-8"?>
<sst xmlns="http://schemas.openxmlformats.org/spreadsheetml/2006/main" count="214" uniqueCount="83">
  <si>
    <t>Lisa nr 3 üürilepingule nr Ü8290/14</t>
  </si>
  <si>
    <t>29.12.2014 sõlmitud üürilepingu nr Ü8290/14 juurde</t>
  </si>
  <si>
    <t>Üürnik</t>
  </si>
  <si>
    <t>Tallinna Vangla</t>
  </si>
  <si>
    <t>Üüripinna aadress</t>
  </si>
  <si>
    <t>Harjumaa, Rae vald, Soodevahe küla, Linnaaru tee 5</t>
  </si>
  <si>
    <t>Üüripind (hooned):</t>
  </si>
  <si>
    <r>
      <t>m</t>
    </r>
    <r>
      <rPr>
        <b/>
        <vertAlign val="superscript"/>
        <sz val="11"/>
        <rFont val="Times New Roman"/>
        <family val="1"/>
      </rPr>
      <t>2</t>
    </r>
  </si>
  <si>
    <t>Territooriumi pindala:</t>
  </si>
  <si>
    <t>Üüriteenused ja üür</t>
  </si>
  <si>
    <r>
      <t>EUR/m</t>
    </r>
    <r>
      <rPr>
        <b/>
        <vertAlign val="superscript"/>
        <sz val="11"/>
        <rFont val="Times New Roman"/>
        <family val="1"/>
      </rPr>
      <t>2</t>
    </r>
  </si>
  <si>
    <t>summa kuus</t>
  </si>
  <si>
    <t xml:space="preserve">Muutmise alus </t>
  </si>
  <si>
    <t>Märkused</t>
  </si>
  <si>
    <t>Kapitalikomponent</t>
  </si>
  <si>
    <t>Ei muudeta indeksi alusel</t>
  </si>
  <si>
    <t>Kapitalikomponent (lepingu eritingimuste p 11.19 alusel, 2020 parendustööd)</t>
  </si>
  <si>
    <t>Tasutakse kuni 31.12.2025</t>
  </si>
  <si>
    <t>Kapitalikomponent (lepingu eritingimuste p 11.19 alusel, 2021 parendustööd)</t>
  </si>
  <si>
    <t>Tasutakse kuni 31.12.2026</t>
  </si>
  <si>
    <t>Kinnisvara haldamine (haldusteenus)</t>
  </si>
  <si>
    <t>Indekseerimine  
31.dets THI, koefitsient 1, max 3% (v.a remonttööd)</t>
  </si>
  <si>
    <t>Tehnohooldus</t>
  </si>
  <si>
    <t>Heakord</t>
  </si>
  <si>
    <t>Omanikukohustused</t>
  </si>
  <si>
    <t xml:space="preserve">Remonttööd </t>
  </si>
  <si>
    <t>ÜÜR KOKKU</t>
  </si>
  <si>
    <t>Kõrvalteenused ja kõrvalteenuste tasud</t>
  </si>
  <si>
    <t>Tarbimisteenused</t>
  </si>
  <si>
    <t>Teenuse hinna ja tarbimise muutus</t>
  </si>
  <si>
    <t>Tasutakse tegelike kulude alusel, esitatud kulude prognoos</t>
  </si>
  <si>
    <t>Elektrienergia</t>
  </si>
  <si>
    <t>Küte (soojusenergia)</t>
  </si>
  <si>
    <t>Vesi ja kanalisatsioon</t>
  </si>
  <si>
    <t>Tugiteenused</t>
  </si>
  <si>
    <t>Teenuse hinnamuutus</t>
  </si>
  <si>
    <t>ATS 112 häireedastusteenus, tasutakse tegelike kulude alusel, esitatud kulu prognoos</t>
  </si>
  <si>
    <t>Eritingimuste punktil 7.5.1 põhinev korrigeerimine</t>
  </si>
  <si>
    <t>KÕRVALTEENUSTE TASUD KOKKU</t>
  </si>
  <si>
    <t>Üür ja kõrvalteenuste tasud kokku ilma käibemaksuta (kuus)</t>
  </si>
  <si>
    <t>ÜÜR JA KÕRVALTEENUSTE TASUD KOOS KÄIBEMAKSUGA (kuus)</t>
  </si>
  <si>
    <t>ÜÜR JA KÕRVALTEENUSTE TASUD KÄIBEMAKSUTA (perioodil)</t>
  </si>
  <si>
    <t>ÜÜR JA KÕRVALTEENUSTE TASUD KOOS KÄIBEMAKSUGA (perioodil)</t>
  </si>
  <si>
    <t>(allkirjastatud digitaalselt)</t>
  </si>
  <si>
    <t>Üürileandja</t>
  </si>
  <si>
    <t>Kapitalikomponendi annuiteetmaksegraafik - Linnaaru tee 5, Soodevahe küla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</si>
  <si>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</si>
  <si>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</si>
  <si>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</si>
  <si>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</si>
  <si>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</si>
  <si>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</si>
  <si>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</si>
  <si>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2020 II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</si>
  <si>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</si>
  <si>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</si>
  <si>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</si>
  <si>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</si>
  <si>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</si>
  <si>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</si>
  <si>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</si>
  <si>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 tulumäär 2021 II pa</t>
  </si>
  <si>
    <t>Kapitalikomponent (lepingu eritingimuste p 11.19 alusel, 2022 parendustööd)</t>
  </si>
  <si>
    <t>Tasutakse kuni 31.12.2027</t>
  </si>
  <si>
    <t>Kapitali tulumäär 2022 II pa</t>
  </si>
  <si>
    <t>Kapitalikomponent (lepingu eritingimuste p 11.19 alusel, 2023 parendustööd)</t>
  </si>
  <si>
    <t>Tasutakse kuni 31.12.2028</t>
  </si>
  <si>
    <t>Kapitali tulumäär 2024 I pa</t>
  </si>
  <si>
    <t>Kapitalikomponent (lepingu eritingimuste p 11.19 alusel, 2024 parendustööd)</t>
  </si>
  <si>
    <t>Tasutakse kuni 31.12.2029</t>
  </si>
  <si>
    <t>Kapitalikomponent (parendustööd lisa 6.4 alusel)</t>
  </si>
  <si>
    <t>Sisaldub mh lepingu lisas 11 toodud üürileandja poolne sisustuse hooldus.</t>
  </si>
  <si>
    <t>Kapitalikomponent (parendustööd lisa 6.4 alusel PP)</t>
  </si>
  <si>
    <t>Käibemaks kuni 30.06.2025</t>
  </si>
  <si>
    <t>Käibemaks al 01.07.2025</t>
  </si>
  <si>
    <t>käibemaksu muutus</t>
  </si>
  <si>
    <t>01.07.2025 - 31.12.2025</t>
  </si>
  <si>
    <t>6 kuud</t>
  </si>
  <si>
    <t>01.01.2025 - 30.06.2025</t>
  </si>
  <si>
    <t>Üür ja kõrvalteenuste tasu alates 01.01.2025 - 31.12.2025</t>
  </si>
  <si>
    <t>Prognoos, tasumine alates 01.06.2025</t>
  </si>
  <si>
    <t>Kapitalikomponent (lepingu eritingimuste p 11.19 alusel, 2024 parendustööd) (NP)</t>
  </si>
  <si>
    <t>Muudatuse nr 8 lisa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</si>
</sst>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164" formatCode="_-* #,##0.00\ _€_-;\-* #,##0.00\ _€_-;_-* &quot;-&quot;??\ _€_-;_-@_-"/>
    <numFmt numFmtId="165" formatCode="_-* #,##0.00\ _k_r_-;\-* #,##0.00\ _k_r_-;_-* &quot;-&quot;??\ _k_r_-;_-@_-"/>
    <numFmt numFmtId="166" formatCode="#,##0.0"/>
    <numFmt numFmtId="167" formatCode="#,##0.00\ [$€-425];[Red]\-#,##0.00\ [$€-425]"/>
    <numFmt numFmtId="168" formatCode="0.000%"/>
    <numFmt numFmtId="169" formatCode="#,##0.00&quot; &quot;;[Red]&quot;-&quot;#,##0.00&quot; &quot;"/>
    <numFmt numFmtId="170" formatCode="d&quot;.&quot;mm&quot;.&quot;yyyy"/>
    <numFmt numFmtId="171" formatCode="#,###"/>
    <numFmt numFmtId="172" formatCode="0.0%"/>
    <numFmt numFmtId="173" formatCode="#,##0.000"/>
    <numFmt numFmtId="174" formatCode="#,##0.00;[Red]#,##0.00"/>
  </numFmts>
  <fonts count="23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  <charset val="186"/>
    </font>
    <font>
      <sz val="11"/>
      <name val="Times New Roman"/>
      <family val="1"/>
    </font>
    <font>
      <b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vertAlign val="superscript"/>
      <sz val="11"/>
      <name val="Times New Roman"/>
      <family val="1"/>
    </font>
    <font>
      <i/>
      <sz val="11"/>
      <name val="Times New Roman"/>
      <family val="1"/>
      <charset val="186"/>
    </font>
    <font>
      <sz val="12"/>
      <name val="Times New Roman"/>
      <family val="1"/>
    </font>
    <font>
      <i/>
      <sz val="1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1" fillId="0" borderId="0" applyFont="0" applyFill="0" applyBorder="0" applyAlignment="0" applyProtection="0"/>
    <xf numFmtId="0" fontId="12" fillId="0" borderId="0"/>
    <xf numFmtId="9" fontId="11" fillId="0" borderId="0" applyFont="0" applyFill="0" applyBorder="0" applyAlignment="0" applyProtection="0"/>
  </cellStyleXfs>
  <cellXfs count="178">
    <xf numFmtId="0" fontId="0" fillId="0" borderId="0" xfId="0"/>
    <xf numFmtId="0" fontId="1" fillId="0" borderId="1" xfId="0" applyFont="1" applyBorder="1"/>
    <xf numFmtId="9" fontId="1" fillId="0" borderId="0" xfId="0" applyNumberFormat="1" applyFont="1" applyAlignment="1">
      <alignment horizontal="left"/>
    </xf>
    <xf numFmtId="4" fontId="1" fillId="0" borderId="2" xfId="0" applyNumberFormat="1" applyFont="1" applyBorder="1"/>
    <xf numFmtId="3" fontId="1" fillId="0" borderId="0" xfId="0" applyNumberFormat="1" applyFont="1"/>
    <xf numFmtId="4" fontId="1" fillId="0" borderId="0" xfId="0" applyNumberFormat="1" applyFont="1"/>
    <xf numFmtId="4" fontId="1" fillId="2" borderId="3" xfId="0" applyNumberFormat="1" applyFont="1" applyFill="1" applyBorder="1" applyAlignment="1">
      <alignment horizontal="right"/>
    </xf>
    <xf numFmtId="0" fontId="2" fillId="0" borderId="4" xfId="0" applyFont="1" applyBorder="1"/>
    <xf numFmtId="0" fontId="4" fillId="0" borderId="0" xfId="0" applyFont="1"/>
    <xf numFmtId="0" fontId="2" fillId="0" borderId="0" xfId="0" applyFont="1"/>
    <xf numFmtId="166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wrapText="1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0" fontId="7" fillId="0" borderId="0" xfId="0" applyFont="1"/>
    <xf numFmtId="3" fontId="3" fillId="0" borderId="0" xfId="0" applyNumberFormat="1" applyFont="1"/>
    <xf numFmtId="167" fontId="3" fillId="0" borderId="0" xfId="0" applyNumberFormat="1" applyFont="1"/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4" fontId="3" fillId="0" borderId="3" xfId="0" applyNumberFormat="1" applyFont="1" applyBorder="1" applyAlignment="1">
      <alignment wrapText="1"/>
    </xf>
    <xf numFmtId="164" fontId="7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5" xfId="0" applyFont="1" applyBorder="1" applyAlignment="1">
      <alignment vertical="center" wrapText="1"/>
    </xf>
    <xf numFmtId="0" fontId="3" fillId="0" borderId="1" xfId="0" applyFont="1" applyBorder="1"/>
    <xf numFmtId="4" fontId="3" fillId="0" borderId="3" xfId="0" applyNumberFormat="1" applyFont="1" applyBorder="1" applyAlignment="1">
      <alignment horizontal="right" wrapText="1"/>
    </xf>
    <xf numFmtId="165" fontId="3" fillId="0" borderId="0" xfId="1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/>
    <xf numFmtId="4" fontId="1" fillId="2" borderId="18" xfId="0" applyNumberFormat="1" applyFont="1" applyFill="1" applyBorder="1" applyAlignment="1">
      <alignment horizontal="right"/>
    </xf>
    <xf numFmtId="4" fontId="1" fillId="2" borderId="19" xfId="0" applyNumberFormat="1" applyFont="1" applyFill="1" applyBorder="1" applyAlignment="1">
      <alignment horizontal="right"/>
    </xf>
    <xf numFmtId="0" fontId="3" fillId="2" borderId="18" xfId="0" applyFont="1" applyFill="1" applyBorder="1"/>
    <xf numFmtId="2" fontId="3" fillId="0" borderId="0" xfId="3" applyNumberFormat="1" applyFont="1" applyFill="1" applyBorder="1"/>
    <xf numFmtId="0" fontId="1" fillId="3" borderId="20" xfId="0" applyFont="1" applyFill="1" applyBorder="1" applyAlignment="1">
      <alignment horizontal="center"/>
    </xf>
    <xf numFmtId="0" fontId="1" fillId="3" borderId="0" xfId="0" applyFont="1" applyFill="1"/>
    <xf numFmtId="4" fontId="1" fillId="3" borderId="20" xfId="0" applyNumberFormat="1" applyFont="1" applyFill="1" applyBorder="1" applyAlignment="1">
      <alignment horizontal="right"/>
    </xf>
    <xf numFmtId="4" fontId="1" fillId="3" borderId="18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0" fontId="3" fillId="3" borderId="21" xfId="0" applyFont="1" applyFill="1" applyBorder="1"/>
    <xf numFmtId="164" fontId="3" fillId="0" borderId="0" xfId="0" applyNumberFormat="1" applyFont="1"/>
    <xf numFmtId="0" fontId="1" fillId="2" borderId="12" xfId="0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4" fontId="3" fillId="0" borderId="0" xfId="0" applyNumberFormat="1" applyFont="1"/>
    <xf numFmtId="0" fontId="3" fillId="0" borderId="4" xfId="0" applyFont="1" applyBorder="1"/>
    <xf numFmtId="4" fontId="3" fillId="3" borderId="24" xfId="0" applyNumberFormat="1" applyFont="1" applyFill="1" applyBorder="1" applyAlignment="1">
      <alignment horizontal="center" wrapText="1"/>
    </xf>
    <xf numFmtId="0" fontId="1" fillId="4" borderId="25" xfId="0" applyFont="1" applyFill="1" applyBorder="1" applyAlignment="1">
      <alignment horizontal="left"/>
    </xf>
    <xf numFmtId="0" fontId="1" fillId="4" borderId="26" xfId="0" applyFont="1" applyFill="1" applyBorder="1"/>
    <xf numFmtId="4" fontId="1" fillId="4" borderId="27" xfId="0" applyNumberFormat="1" applyFont="1" applyFill="1" applyBorder="1" applyAlignment="1">
      <alignment horizontal="right"/>
    </xf>
    <xf numFmtId="0" fontId="3" fillId="4" borderId="28" xfId="0" applyFont="1" applyFill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20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3" fillId="0" borderId="20" xfId="0" applyNumberFormat="1" applyFont="1" applyBorder="1"/>
    <xf numFmtId="4" fontId="1" fillId="0" borderId="20" xfId="0" applyNumberFormat="1" applyFont="1" applyBorder="1"/>
    <xf numFmtId="3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left"/>
    </xf>
    <xf numFmtId="4" fontId="1" fillId="0" borderId="29" xfId="0" applyNumberFormat="1" applyFont="1" applyBorder="1"/>
    <xf numFmtId="0" fontId="8" fillId="0" borderId="0" xfId="0" applyFont="1"/>
    <xf numFmtId="0" fontId="9" fillId="0" borderId="0" xfId="0" applyFont="1"/>
    <xf numFmtId="4" fontId="14" fillId="0" borderId="3" xfId="0" applyNumberFormat="1" applyFont="1" applyBorder="1" applyAlignment="1">
      <alignment vertical="center" wrapText="1"/>
    </xf>
    <xf numFmtId="4" fontId="14" fillId="0" borderId="5" xfId="0" applyNumberFormat="1" applyFont="1" applyBorder="1" applyAlignment="1">
      <alignment vertical="center" wrapText="1"/>
    </xf>
    <xf numFmtId="4" fontId="14" fillId="0" borderId="18" xfId="0" applyNumberFormat="1" applyFont="1" applyBorder="1" applyAlignment="1">
      <alignment horizontal="right" wrapText="1"/>
    </xf>
    <xf numFmtId="4" fontId="15" fillId="4" borderId="30" xfId="0" applyNumberFormat="1" applyFont="1" applyFill="1" applyBorder="1" applyAlignment="1">
      <alignment horizontal="right"/>
    </xf>
    <xf numFmtId="4" fontId="15" fillId="4" borderId="28" xfId="0" applyNumberFormat="1" applyFont="1" applyFill="1" applyBorder="1" applyAlignment="1">
      <alignment horizontal="right"/>
    </xf>
    <xf numFmtId="0" fontId="12" fillId="3" borderId="0" xfId="2" applyFill="1"/>
    <xf numFmtId="0" fontId="16" fillId="5" borderId="0" xfId="2" applyFont="1" applyFill="1" applyAlignment="1">
      <alignment horizontal="right"/>
    </xf>
    <xf numFmtId="0" fontId="0" fillId="3" borderId="0" xfId="0" applyFill="1"/>
    <xf numFmtId="0" fontId="10" fillId="5" borderId="0" xfId="2" applyFont="1" applyFill="1"/>
    <xf numFmtId="0" fontId="10" fillId="5" borderId="0" xfId="2" applyFont="1" applyFill="1" applyAlignment="1">
      <alignment horizontal="right"/>
    </xf>
    <xf numFmtId="0" fontId="17" fillId="5" borderId="0" xfId="2" applyFont="1" applyFill="1"/>
    <xf numFmtId="0" fontId="18" fillId="5" borderId="0" xfId="2" applyFont="1" applyFill="1"/>
    <xf numFmtId="4" fontId="12" fillId="5" borderId="0" xfId="2" applyNumberFormat="1" applyFill="1"/>
    <xf numFmtId="4" fontId="0" fillId="3" borderId="0" xfId="0" applyNumberFormat="1" applyFill="1"/>
    <xf numFmtId="2" fontId="0" fillId="3" borderId="0" xfId="0" applyNumberFormat="1" applyFill="1"/>
    <xf numFmtId="169" fontId="0" fillId="3" borderId="0" xfId="0" applyNumberFormat="1" applyFill="1"/>
    <xf numFmtId="0" fontId="12" fillId="6" borderId="31" xfId="2" applyFill="1" applyBorder="1"/>
    <xf numFmtId="0" fontId="12" fillId="5" borderId="4" xfId="2" applyFill="1" applyBorder="1"/>
    <xf numFmtId="0" fontId="0" fillId="3" borderId="4" xfId="0" applyFill="1" applyBorder="1"/>
    <xf numFmtId="170" fontId="12" fillId="6" borderId="4" xfId="2" applyNumberFormat="1" applyFill="1" applyBorder="1"/>
    <xf numFmtId="0" fontId="12" fillId="6" borderId="24" xfId="2" applyFill="1" applyBorder="1"/>
    <xf numFmtId="0" fontId="13" fillId="3" borderId="0" xfId="0" applyFont="1" applyFill="1" applyProtection="1">
      <protection hidden="1"/>
    </xf>
    <xf numFmtId="0" fontId="12" fillId="6" borderId="32" xfId="2" applyFill="1" applyBorder="1"/>
    <xf numFmtId="0" fontId="12" fillId="5" borderId="0" xfId="2" applyFill="1"/>
    <xf numFmtId="0" fontId="12" fillId="6" borderId="0" xfId="2" applyFill="1"/>
    <xf numFmtId="0" fontId="12" fillId="6" borderId="33" xfId="2" applyFill="1" applyBorder="1"/>
    <xf numFmtId="166" fontId="0" fillId="3" borderId="0" xfId="0" applyNumberFormat="1" applyFill="1" applyProtection="1">
      <protection hidden="1"/>
    </xf>
    <xf numFmtId="170" fontId="0" fillId="3" borderId="0" xfId="0" applyNumberFormat="1" applyFill="1"/>
    <xf numFmtId="4" fontId="12" fillId="6" borderId="0" xfId="2" applyNumberFormat="1" applyFill="1"/>
    <xf numFmtId="171" fontId="12" fillId="3" borderId="0" xfId="2" applyNumberFormat="1" applyFill="1"/>
    <xf numFmtId="166" fontId="13" fillId="3" borderId="0" xfId="0" applyNumberFormat="1" applyFont="1" applyFill="1" applyProtection="1">
      <protection hidden="1"/>
    </xf>
    <xf numFmtId="0" fontId="12" fillId="6" borderId="17" xfId="2" applyFill="1" applyBorder="1"/>
    <xf numFmtId="0" fontId="12" fillId="5" borderId="15" xfId="2" applyFill="1" applyBorder="1"/>
    <xf numFmtId="0" fontId="0" fillId="3" borderId="15" xfId="0" applyFill="1" applyBorder="1"/>
    <xf numFmtId="0" fontId="12" fillId="6" borderId="23" xfId="2" applyFill="1" applyBorder="1"/>
    <xf numFmtId="0" fontId="19" fillId="3" borderId="0" xfId="2" applyFont="1" applyFill="1"/>
    <xf numFmtId="168" fontId="12" fillId="6" borderId="0" xfId="2" applyNumberFormat="1" applyFill="1"/>
    <xf numFmtId="0" fontId="20" fillId="5" borderId="39" xfId="2" applyFont="1" applyFill="1" applyBorder="1" applyAlignment="1">
      <alignment horizontal="right"/>
    </xf>
    <xf numFmtId="170" fontId="21" fillId="5" borderId="0" xfId="2" applyNumberFormat="1" applyFont="1" applyFill="1"/>
    <xf numFmtId="169" fontId="12" fillId="5" borderId="0" xfId="2" applyNumberFormat="1" applyFill="1"/>
    <xf numFmtId="4" fontId="3" fillId="3" borderId="19" xfId="0" applyNumberFormat="1" applyFont="1" applyFill="1" applyBorder="1" applyAlignment="1">
      <alignment horizontal="center" vertical="center" wrapText="1"/>
    </xf>
    <xf numFmtId="9" fontId="12" fillId="6" borderId="0" xfId="3" applyFont="1" applyFill="1"/>
    <xf numFmtId="172" fontId="12" fillId="6" borderId="15" xfId="2" applyNumberFormat="1" applyFill="1" applyBorder="1"/>
    <xf numFmtId="9" fontId="12" fillId="6" borderId="15" xfId="2" applyNumberFormat="1" applyFill="1" applyBorder="1"/>
    <xf numFmtId="0" fontId="3" fillId="0" borderId="22" xfId="0" applyFont="1" applyBorder="1" applyAlignment="1">
      <alignment horizontal="center" vertical="center" wrapText="1"/>
    </xf>
    <xf numFmtId="4" fontId="16" fillId="5" borderId="0" xfId="2" applyNumberFormat="1" applyFont="1" applyFill="1" applyAlignment="1">
      <alignment horizontal="right"/>
    </xf>
    <xf numFmtId="4" fontId="10" fillId="5" borderId="0" xfId="2" applyNumberFormat="1" applyFont="1" applyFill="1" applyAlignment="1">
      <alignment horizontal="right"/>
    </xf>
    <xf numFmtId="4" fontId="17" fillId="5" borderId="0" xfId="2" applyNumberFormat="1" applyFont="1" applyFill="1"/>
    <xf numFmtId="4" fontId="12" fillId="3" borderId="0" xfId="2" applyNumberFormat="1" applyFill="1"/>
    <xf numFmtId="4" fontId="19" fillId="3" borderId="0" xfId="2" applyNumberFormat="1" applyFont="1" applyFill="1"/>
    <xf numFmtId="4" fontId="20" fillId="5" borderId="39" xfId="2" applyNumberFormat="1" applyFont="1" applyFill="1" applyBorder="1" applyAlignment="1">
      <alignment horizontal="right"/>
    </xf>
    <xf numFmtId="4" fontId="14" fillId="0" borderId="3" xfId="0" applyNumberFormat="1" applyFont="1" applyBorder="1" applyAlignment="1">
      <alignment wrapText="1"/>
    </xf>
    <xf numFmtId="4" fontId="14" fillId="0" borderId="5" xfId="0" applyNumberFormat="1" applyFont="1" applyBorder="1" applyAlignment="1">
      <alignment wrapText="1"/>
    </xf>
    <xf numFmtId="2" fontId="16" fillId="5" borderId="0" xfId="2" applyNumberFormat="1" applyFont="1" applyFill="1" applyAlignment="1">
      <alignment horizontal="right"/>
    </xf>
    <xf numFmtId="2" fontId="10" fillId="5" borderId="0" xfId="2" applyNumberFormat="1" applyFont="1" applyFill="1" applyAlignment="1">
      <alignment horizontal="right"/>
    </xf>
    <xf numFmtId="2" fontId="17" fillId="5" borderId="0" xfId="2" applyNumberFormat="1" applyFont="1" applyFill="1"/>
    <xf numFmtId="2" fontId="12" fillId="3" borderId="0" xfId="2" applyNumberFormat="1" applyFill="1"/>
    <xf numFmtId="0" fontId="0" fillId="3" borderId="0" xfId="0" applyFill="1" applyAlignment="1">
      <alignment horizontal="right"/>
    </xf>
    <xf numFmtId="3" fontId="12" fillId="6" borderId="0" xfId="2" applyNumberFormat="1" applyFill="1"/>
    <xf numFmtId="10" fontId="12" fillId="6" borderId="0" xfId="3" applyNumberFormat="1" applyFont="1" applyFill="1"/>
    <xf numFmtId="2" fontId="19" fillId="3" borderId="0" xfId="2" applyNumberFormat="1" applyFont="1" applyFill="1"/>
    <xf numFmtId="173" fontId="0" fillId="3" borderId="0" xfId="0" applyNumberFormat="1" applyFill="1" applyProtection="1">
      <protection hidden="1"/>
    </xf>
    <xf numFmtId="2" fontId="20" fillId="5" borderId="39" xfId="2" applyNumberFormat="1" applyFont="1" applyFill="1" applyBorder="1" applyAlignment="1">
      <alignment horizontal="right"/>
    </xf>
    <xf numFmtId="4" fontId="3" fillId="3" borderId="5" xfId="0" applyNumberFormat="1" applyFont="1" applyFill="1" applyBorder="1" applyAlignment="1">
      <alignment wrapText="1"/>
    </xf>
    <xf numFmtId="0" fontId="3" fillId="0" borderId="14" xfId="0" applyFont="1" applyBorder="1"/>
    <xf numFmtId="170" fontId="12" fillId="0" borderId="4" xfId="2" applyNumberFormat="1" applyBorder="1"/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/>
    <xf numFmtId="0" fontId="2" fillId="0" borderId="5" xfId="0" applyFont="1" applyBorder="1" applyAlignment="1">
      <alignment horizontal="center" vertical="center" wrapText="1"/>
    </xf>
    <xf numFmtId="170" fontId="21" fillId="5" borderId="15" xfId="2" applyNumberFormat="1" applyFont="1" applyFill="1" applyBorder="1"/>
    <xf numFmtId="4" fontId="12" fillId="5" borderId="15" xfId="2" applyNumberFormat="1" applyFill="1" applyBorder="1"/>
    <xf numFmtId="169" fontId="12" fillId="5" borderId="15" xfId="2" applyNumberFormat="1" applyFill="1" applyBorder="1"/>
    <xf numFmtId="174" fontId="0" fillId="3" borderId="0" xfId="0" applyNumberFormat="1" applyFill="1"/>
    <xf numFmtId="0" fontId="3" fillId="3" borderId="5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wrapText="1"/>
    </xf>
    <xf numFmtId="4" fontId="3" fillId="3" borderId="5" xfId="0" applyNumberFormat="1" applyFont="1" applyFill="1" applyBorder="1" applyAlignment="1">
      <alignment horizontal="right" wrapText="1"/>
    </xf>
    <xf numFmtId="0" fontId="3" fillId="0" borderId="37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3" fontId="1" fillId="0" borderId="40" xfId="0" applyNumberFormat="1" applyFont="1" applyBorder="1" applyAlignment="1">
      <alignment horizontal="center"/>
    </xf>
    <xf numFmtId="3" fontId="1" fillId="0" borderId="41" xfId="0" applyNumberFormat="1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13" xfId="0" applyFont="1" applyBorder="1"/>
    <xf numFmtId="4" fontId="3" fillId="0" borderId="36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3" fillId="0" borderId="38" xfId="0" applyNumberFormat="1" applyFont="1" applyBorder="1" applyAlignment="1">
      <alignment horizontal="center" vertical="center" wrapText="1"/>
    </xf>
    <xf numFmtId="0" fontId="3" fillId="0" borderId="14" xfId="0" applyFont="1" applyBorder="1"/>
    <xf numFmtId="12" fontId="3" fillId="0" borderId="13" xfId="0" applyNumberFormat="1" applyFont="1" applyBorder="1"/>
    <xf numFmtId="0" fontId="22" fillId="0" borderId="14" xfId="0" applyFont="1" applyBorder="1"/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</cellXfs>
  <cellStyles count="4">
    <cellStyle name="Koma" xfId="1" builtinId="3"/>
    <cellStyle name="Normaallaad" xfId="0" builtinId="0"/>
    <cellStyle name="Normaallaad 4" xfId="2" xr:uid="{00000000-0005-0000-0000-000002000000}"/>
    <cellStyle name="Protsent" xfId="3" builtinId="5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tabSelected="1" zoomScale="80" zoomScaleNormal="80" workbookViewId="0">
      <selection activeCell="H57" sqref="H57"/>
    </sheetView>
  </sheetViews>
  <sheetFormatPr defaultColWidth="8.77734375" defaultRowHeight="13.8" x14ac:dyDescent="0.25"/>
  <cols>
    <col min="1" max="1" width="5.44140625" style="13" customWidth="1"/>
    <col min="2" max="3" width="7.77734375" style="13" customWidth="1"/>
    <col min="4" max="4" width="60.21875" style="13" customWidth="1"/>
    <col min="5" max="8" width="18.5546875" style="13" customWidth="1"/>
    <col min="9" max="9" width="28.5546875" style="13" customWidth="1"/>
    <col min="10" max="10" width="39.44140625" style="13" customWidth="1"/>
    <col min="11" max="16384" width="8.77734375" style="13"/>
  </cols>
  <sheetData>
    <row r="1" spans="1:15" x14ac:dyDescent="0.25">
      <c r="A1" s="8" t="s">
        <v>82</v>
      </c>
      <c r="J1" s="14" t="s">
        <v>0</v>
      </c>
    </row>
    <row r="2" spans="1:15" x14ac:dyDescent="0.25">
      <c r="A2" s="8" t="s">
        <v>1</v>
      </c>
    </row>
    <row r="3" spans="1:15" x14ac:dyDescent="0.25">
      <c r="A3" s="9"/>
    </row>
    <row r="4" spans="1:15" ht="15" customHeight="1" x14ac:dyDescent="0.25"/>
    <row r="5" spans="1:15" ht="18.75" customHeight="1" x14ac:dyDescent="0.3">
      <c r="A5" s="159" t="s">
        <v>79</v>
      </c>
      <c r="B5" s="159"/>
      <c r="C5" s="159"/>
      <c r="D5" s="159"/>
      <c r="E5" s="159"/>
      <c r="F5" s="159"/>
      <c r="G5" s="159"/>
      <c r="H5" s="159"/>
      <c r="I5" s="159"/>
      <c r="J5" s="159"/>
    </row>
    <row r="6" spans="1:15" ht="16.5" customHeight="1" x14ac:dyDescent="0.25"/>
    <row r="7" spans="1:15" x14ac:dyDescent="0.25">
      <c r="C7" s="15" t="s">
        <v>2</v>
      </c>
      <c r="D7" s="1" t="s">
        <v>3</v>
      </c>
    </row>
    <row r="8" spans="1:15" x14ac:dyDescent="0.25">
      <c r="C8" s="15" t="s">
        <v>4</v>
      </c>
      <c r="D8" s="1" t="s">
        <v>5</v>
      </c>
    </row>
    <row r="10" spans="1:15" ht="16.5" customHeight="1" x14ac:dyDescent="0.25">
      <c r="D10" s="16" t="s">
        <v>6</v>
      </c>
      <c r="E10" s="10">
        <v>51116</v>
      </c>
      <c r="F10" s="1" t="s">
        <v>7</v>
      </c>
    </row>
    <row r="11" spans="1:15" ht="16.5" customHeight="1" x14ac:dyDescent="0.25">
      <c r="D11" s="16" t="s">
        <v>8</v>
      </c>
      <c r="E11" s="11">
        <v>197411</v>
      </c>
      <c r="F11" s="1" t="s">
        <v>7</v>
      </c>
    </row>
    <row r="12" spans="1:15" ht="16.5" customHeight="1" x14ac:dyDescent="0.25">
      <c r="D12" s="18"/>
      <c r="E12" s="71"/>
      <c r="F12" s="17"/>
    </row>
    <row r="13" spans="1:15" ht="16.5" customHeight="1" thickBot="1" x14ac:dyDescent="0.3">
      <c r="D13" s="18"/>
      <c r="E13" s="71"/>
      <c r="F13" s="17"/>
      <c r="G13" s="156" t="s">
        <v>75</v>
      </c>
      <c r="H13" s="156"/>
    </row>
    <row r="14" spans="1:15" ht="16.5" customHeight="1" thickBot="1" x14ac:dyDescent="0.3">
      <c r="D14" s="18"/>
      <c r="E14" s="154" t="s">
        <v>78</v>
      </c>
      <c r="F14" s="155"/>
      <c r="G14" s="157" t="s">
        <v>76</v>
      </c>
      <c r="H14" s="158"/>
    </row>
    <row r="15" spans="1:15" ht="16.8" x14ac:dyDescent="0.25">
      <c r="B15" s="19" t="s">
        <v>9</v>
      </c>
      <c r="C15" s="20"/>
      <c r="D15" s="20"/>
      <c r="E15" s="21" t="s">
        <v>10</v>
      </c>
      <c r="F15" s="22" t="s">
        <v>11</v>
      </c>
      <c r="G15" s="21" t="s">
        <v>10</v>
      </c>
      <c r="H15" s="22" t="s">
        <v>11</v>
      </c>
      <c r="I15" s="23" t="s">
        <v>12</v>
      </c>
      <c r="J15" s="24" t="s">
        <v>13</v>
      </c>
      <c r="K15" s="25"/>
      <c r="M15" s="26"/>
      <c r="O15" s="27"/>
    </row>
    <row r="16" spans="1:15" x14ac:dyDescent="0.25">
      <c r="B16" s="28"/>
      <c r="C16" s="29" t="s">
        <v>14</v>
      </c>
      <c r="D16" s="140"/>
      <c r="E16" s="30">
        <f t="shared" ref="E16:E29" si="0">F16/$E$10</f>
        <v>7.5935654198294076</v>
      </c>
      <c r="F16" s="12">
        <v>388152.69</v>
      </c>
      <c r="G16" s="30">
        <f t="shared" ref="G16:G29" si="1">H16/$E$10</f>
        <v>7.5935654198294076</v>
      </c>
      <c r="H16" s="12">
        <v>388152.69</v>
      </c>
      <c r="I16" s="176" t="s">
        <v>15</v>
      </c>
      <c r="J16" s="142"/>
      <c r="K16" s="31"/>
      <c r="M16" s="26"/>
    </row>
    <row r="17" spans="2:16" x14ac:dyDescent="0.25">
      <c r="B17" s="28"/>
      <c r="C17" s="29" t="s">
        <v>16</v>
      </c>
      <c r="D17" s="143"/>
      <c r="E17" s="30">
        <f t="shared" si="0"/>
        <v>5.2410986775178026E-2</v>
      </c>
      <c r="F17" s="12">
        <f>'Annuiteetgraafik (2020 PP)'!F15</f>
        <v>2679.04</v>
      </c>
      <c r="G17" s="30">
        <f t="shared" si="1"/>
        <v>5.2410986775178026E-2</v>
      </c>
      <c r="H17" s="12">
        <f>'Annuiteetgraafik (2020 PP)'!F15</f>
        <v>2679.04</v>
      </c>
      <c r="I17" s="177"/>
      <c r="J17" s="142" t="s">
        <v>17</v>
      </c>
      <c r="K17" s="31"/>
      <c r="M17" s="26"/>
    </row>
    <row r="18" spans="2:16" x14ac:dyDescent="0.25">
      <c r="B18" s="28"/>
      <c r="C18" s="34" t="s">
        <v>18</v>
      </c>
      <c r="D18" s="143"/>
      <c r="E18" s="30">
        <f t="shared" si="0"/>
        <v>5.2633813287424676E-2</v>
      </c>
      <c r="F18" s="150">
        <f>'Annuiteetgraafik (2021 PP)'!F27</f>
        <v>2690.43</v>
      </c>
      <c r="G18" s="30">
        <f t="shared" si="1"/>
        <v>5.2633813287424676E-2</v>
      </c>
      <c r="H18" s="150">
        <f>'Annuiteetgraafik (2021 PP)'!F27</f>
        <v>2690.43</v>
      </c>
      <c r="I18" s="177"/>
      <c r="J18" s="142" t="s">
        <v>19</v>
      </c>
      <c r="K18" s="31"/>
      <c r="M18" s="26"/>
      <c r="O18" s="57"/>
    </row>
    <row r="19" spans="2:16" x14ac:dyDescent="0.25">
      <c r="B19" s="28"/>
      <c r="C19" s="34" t="s">
        <v>62</v>
      </c>
      <c r="D19" s="143"/>
      <c r="E19" s="30">
        <f t="shared" si="0"/>
        <v>5.4067415290711324E-2</v>
      </c>
      <c r="F19" s="150">
        <f>'Annuiteetgraafik (2022 PP)'!F15</f>
        <v>2763.71</v>
      </c>
      <c r="G19" s="30">
        <f t="shared" si="1"/>
        <v>5.4067415290711324E-2</v>
      </c>
      <c r="H19" s="150">
        <f>'Annuiteetgraafik (2022 PP)'!F15</f>
        <v>2763.71</v>
      </c>
      <c r="I19" s="177"/>
      <c r="J19" s="142" t="s">
        <v>63</v>
      </c>
      <c r="K19" s="31"/>
      <c r="M19" s="26"/>
      <c r="O19" s="57"/>
    </row>
    <row r="20" spans="2:16" x14ac:dyDescent="0.25">
      <c r="B20" s="28"/>
      <c r="C20" s="34" t="s">
        <v>65</v>
      </c>
      <c r="D20" s="143"/>
      <c r="E20" s="30">
        <f t="shared" si="0"/>
        <v>7.2824221958148361E-2</v>
      </c>
      <c r="F20" s="150">
        <f>'Annuiteetgraafik (2023 PP)'!F15</f>
        <v>3722.4829296127118</v>
      </c>
      <c r="G20" s="30">
        <f t="shared" si="1"/>
        <v>7.2824221958148361E-2</v>
      </c>
      <c r="H20" s="150">
        <f>'Annuiteetgraafik (2023 PP)'!F15</f>
        <v>3722.4829296127118</v>
      </c>
      <c r="I20" s="177"/>
      <c r="J20" s="142" t="s">
        <v>66</v>
      </c>
      <c r="K20" s="31"/>
      <c r="M20" s="26"/>
      <c r="O20" s="57"/>
    </row>
    <row r="21" spans="2:16" x14ac:dyDescent="0.25">
      <c r="B21" s="28"/>
      <c r="C21" s="34" t="s">
        <v>70</v>
      </c>
      <c r="D21" s="143"/>
      <c r="E21" s="30">
        <f t="shared" si="0"/>
        <v>3.7675874733302861E-2</v>
      </c>
      <c r="F21" s="151">
        <f>'Annuiteetgraafik (Lisa 6.4)'!F15</f>
        <v>1925.8400128675089</v>
      </c>
      <c r="G21" s="30">
        <f t="shared" si="1"/>
        <v>3.7675874733302861E-2</v>
      </c>
      <c r="H21" s="151">
        <f>'Annuiteetgraafik (Lisa 6.4)'!F15</f>
        <v>1925.8400128675089</v>
      </c>
      <c r="I21" s="177"/>
      <c r="J21" s="168" t="s">
        <v>80</v>
      </c>
      <c r="K21" s="31"/>
      <c r="M21" s="26"/>
      <c r="O21" s="57"/>
    </row>
    <row r="22" spans="2:16" x14ac:dyDescent="0.25">
      <c r="B22" s="28"/>
      <c r="C22" s="34" t="s">
        <v>72</v>
      </c>
      <c r="D22" s="143"/>
      <c r="E22" s="30">
        <f t="shared" si="0"/>
        <v>0.68377352411171688</v>
      </c>
      <c r="F22" s="151">
        <f>'Annuiteetgraafik (PP Lisa 6.4)'!F15</f>
        <v>34951.76745849452</v>
      </c>
      <c r="G22" s="30">
        <f t="shared" si="1"/>
        <v>0.68377352411171688</v>
      </c>
      <c r="H22" s="151">
        <f>'Annuiteetgraafik (PP Lisa 6.4)'!F15</f>
        <v>34951.76745849452</v>
      </c>
      <c r="I22" s="177"/>
      <c r="J22" s="169"/>
      <c r="K22" s="31"/>
      <c r="M22" s="26"/>
      <c r="O22" s="57"/>
    </row>
    <row r="23" spans="2:16" x14ac:dyDescent="0.25">
      <c r="B23" s="28"/>
      <c r="C23" s="34" t="s">
        <v>81</v>
      </c>
      <c r="D23" s="143"/>
      <c r="E23" s="30">
        <f t="shared" si="0"/>
        <v>4.8393849375560308E-2</v>
      </c>
      <c r="F23" s="151">
        <f>'Annuiteetgraafik (2024 NP-PP)'!F15</f>
        <v>2473.7000046811409</v>
      </c>
      <c r="G23" s="30">
        <f t="shared" si="1"/>
        <v>4.8393849375560308E-2</v>
      </c>
      <c r="H23" s="151">
        <f>'Annuiteetgraafik (2024 NP-PP)'!F15</f>
        <v>2473.7000046811409</v>
      </c>
      <c r="I23" s="177"/>
      <c r="J23" s="170"/>
      <c r="K23" s="31"/>
      <c r="M23" s="26"/>
      <c r="O23" s="57"/>
    </row>
    <row r="24" spans="2:16" x14ac:dyDescent="0.25">
      <c r="B24" s="28"/>
      <c r="C24" s="34" t="s">
        <v>68</v>
      </c>
      <c r="D24" s="143"/>
      <c r="E24" s="30">
        <f t="shared" si="0"/>
        <v>5.7824482310672595E-2</v>
      </c>
      <c r="F24" s="151">
        <f>'Annuiteetgraafik (2024 PP)'!F15</f>
        <v>2955.7562377923405</v>
      </c>
      <c r="G24" s="30">
        <f t="shared" si="1"/>
        <v>5.7824482310672595E-2</v>
      </c>
      <c r="H24" s="151">
        <f>'Annuiteetgraafik (2024 PP)'!F15</f>
        <v>2955.7562377923405</v>
      </c>
      <c r="I24" s="152"/>
      <c r="J24" s="149" t="s">
        <v>69</v>
      </c>
      <c r="K24" s="31"/>
      <c r="M24" s="26"/>
      <c r="O24" s="57"/>
    </row>
    <row r="25" spans="2:16" x14ac:dyDescent="0.25">
      <c r="B25" s="32">
        <v>100</v>
      </c>
      <c r="C25" s="33" t="s">
        <v>20</v>
      </c>
      <c r="D25" s="34"/>
      <c r="E25" s="30">
        <f t="shared" si="0"/>
        <v>0.22125223413412631</v>
      </c>
      <c r="F25" s="12">
        <v>11309.529200000001</v>
      </c>
      <c r="G25" s="30">
        <f t="shared" si="1"/>
        <v>0.22125223413412631</v>
      </c>
      <c r="H25" s="12">
        <v>11309.529200000001</v>
      </c>
      <c r="I25" s="162" t="s">
        <v>21</v>
      </c>
      <c r="J25" s="35"/>
      <c r="K25" s="25"/>
      <c r="M25" s="26"/>
      <c r="O25" s="26"/>
      <c r="P25" s="57"/>
    </row>
    <row r="26" spans="2:16" ht="27.6" x14ac:dyDescent="0.25">
      <c r="B26" s="32">
        <v>200</v>
      </c>
      <c r="C26" s="36" t="s">
        <v>22</v>
      </c>
      <c r="D26" s="29"/>
      <c r="E26" s="30">
        <f t="shared" si="0"/>
        <v>1.5669227599968698</v>
      </c>
      <c r="F26" s="12">
        <v>80094.823799999998</v>
      </c>
      <c r="G26" s="30">
        <f t="shared" si="1"/>
        <v>1.5669227599968698</v>
      </c>
      <c r="H26" s="12">
        <v>80094.823799999998</v>
      </c>
      <c r="I26" s="163"/>
      <c r="J26" s="144" t="s">
        <v>71</v>
      </c>
      <c r="K26" s="25"/>
      <c r="L26" s="57"/>
      <c r="M26" s="57"/>
      <c r="N26" s="57"/>
      <c r="O26" s="26"/>
      <c r="P26" s="57"/>
    </row>
    <row r="27" spans="2:16" ht="14.4" x14ac:dyDescent="0.3">
      <c r="B27" s="32">
        <v>300</v>
      </c>
      <c r="C27" s="166" t="s">
        <v>23</v>
      </c>
      <c r="D27" s="167"/>
      <c r="E27" s="37">
        <f t="shared" si="0"/>
        <v>0.32053641912512715</v>
      </c>
      <c r="F27" s="12">
        <v>16384.5396</v>
      </c>
      <c r="G27" s="37">
        <f t="shared" si="1"/>
        <v>0.32053641912512715</v>
      </c>
      <c r="H27" s="12">
        <v>16384.5396</v>
      </c>
      <c r="I27" s="163"/>
      <c r="J27" s="173"/>
      <c r="K27" s="25"/>
      <c r="M27" s="26"/>
    </row>
    <row r="28" spans="2:16" x14ac:dyDescent="0.25">
      <c r="B28" s="32">
        <v>500</v>
      </c>
      <c r="C28" s="36" t="s">
        <v>24</v>
      </c>
      <c r="D28" s="29"/>
      <c r="E28" s="30">
        <f t="shared" si="0"/>
        <v>1.1152644964394711E-2</v>
      </c>
      <c r="F28" s="12">
        <v>570.07860000000005</v>
      </c>
      <c r="G28" s="30">
        <f t="shared" si="1"/>
        <v>1.1152644964394711E-2</v>
      </c>
      <c r="H28" s="12">
        <v>570.07860000000005</v>
      </c>
      <c r="I28" s="163"/>
      <c r="J28" s="174"/>
      <c r="K28" s="25"/>
      <c r="L28" s="57"/>
      <c r="M28" s="26"/>
      <c r="N28" s="57"/>
    </row>
    <row r="29" spans="2:16" x14ac:dyDescent="0.25">
      <c r="B29" s="32">
        <v>400</v>
      </c>
      <c r="C29" s="160" t="s">
        <v>25</v>
      </c>
      <c r="D29" s="161"/>
      <c r="E29" s="30">
        <f t="shared" si="0"/>
        <v>4.9894015357226698</v>
      </c>
      <c r="F29" s="139">
        <v>255038.24890000001</v>
      </c>
      <c r="G29" s="30">
        <f t="shared" si="1"/>
        <v>4.9894015357226698</v>
      </c>
      <c r="H29" s="139">
        <v>255038.24890000001</v>
      </c>
      <c r="I29" s="164"/>
      <c r="J29" s="175"/>
      <c r="K29" s="38"/>
      <c r="L29" s="38"/>
      <c r="O29" s="57"/>
    </row>
    <row r="30" spans="2:16" x14ac:dyDescent="0.25">
      <c r="B30" s="39"/>
      <c r="C30" s="40" t="s">
        <v>26</v>
      </c>
      <c r="D30" s="40"/>
      <c r="E30" s="6">
        <f>SUM(E16:E29)</f>
        <v>15.762435181615313</v>
      </c>
      <c r="F30" s="41">
        <f>SUM(F16:F29)</f>
        <v>805712.63674344821</v>
      </c>
      <c r="G30" s="6">
        <f>SUM(G16:G29)</f>
        <v>15.762435181615313</v>
      </c>
      <c r="H30" s="41">
        <f>SUM(H16:H29)</f>
        <v>805712.63674344821</v>
      </c>
      <c r="I30" s="42"/>
      <c r="J30" s="43"/>
      <c r="K30" s="38"/>
      <c r="L30" s="38"/>
      <c r="M30" s="44"/>
    </row>
    <row r="31" spans="2:16" x14ac:dyDescent="0.25">
      <c r="B31" s="45"/>
      <c r="C31" s="46"/>
      <c r="D31" s="46"/>
      <c r="E31" s="47"/>
      <c r="F31" s="48"/>
      <c r="G31" s="47"/>
      <c r="H31" s="48"/>
      <c r="I31" s="49"/>
      <c r="J31" s="50"/>
      <c r="K31" s="31"/>
      <c r="L31" s="51"/>
    </row>
    <row r="32" spans="2:16" ht="16.8" x14ac:dyDescent="0.25">
      <c r="B32" s="52" t="s">
        <v>27</v>
      </c>
      <c r="C32" s="40"/>
      <c r="D32" s="40"/>
      <c r="E32" s="53" t="s">
        <v>10</v>
      </c>
      <c r="F32" s="54" t="s">
        <v>11</v>
      </c>
      <c r="G32" s="53" t="s">
        <v>10</v>
      </c>
      <c r="H32" s="54" t="s">
        <v>11</v>
      </c>
      <c r="I32" s="55" t="s">
        <v>12</v>
      </c>
      <c r="J32" s="56" t="s">
        <v>13</v>
      </c>
      <c r="K32" s="25"/>
      <c r="L32" s="51"/>
      <c r="M32" s="57"/>
    </row>
    <row r="33" spans="2:13" x14ac:dyDescent="0.25">
      <c r="B33" s="32">
        <v>600</v>
      </c>
      <c r="C33" s="36" t="s">
        <v>28</v>
      </c>
      <c r="D33" s="29"/>
      <c r="E33" s="171"/>
      <c r="F33" s="172"/>
      <c r="G33" s="171"/>
      <c r="H33" s="172"/>
      <c r="I33" s="162" t="s">
        <v>29</v>
      </c>
      <c r="J33" s="168" t="s">
        <v>30</v>
      </c>
      <c r="K33" s="25"/>
      <c r="L33" s="51"/>
      <c r="M33" s="26"/>
    </row>
    <row r="34" spans="2:13" x14ac:dyDescent="0.25">
      <c r="B34" s="32"/>
      <c r="C34" s="36">
        <v>610</v>
      </c>
      <c r="D34" s="29" t="s">
        <v>31</v>
      </c>
      <c r="E34" s="76">
        <f>F34/$E$10</f>
        <v>1.1514906795311644</v>
      </c>
      <c r="F34" s="77">
        <v>58859.597574915002</v>
      </c>
      <c r="G34" s="76">
        <f>H34/$E$10</f>
        <v>1.1514906795311644</v>
      </c>
      <c r="H34" s="77">
        <v>58859.597574915002</v>
      </c>
      <c r="I34" s="163"/>
      <c r="J34" s="169"/>
      <c r="K34" s="25"/>
    </row>
    <row r="35" spans="2:13" x14ac:dyDescent="0.25">
      <c r="B35" s="32"/>
      <c r="C35" s="36">
        <v>620</v>
      </c>
      <c r="D35" s="29" t="s">
        <v>32</v>
      </c>
      <c r="E35" s="76">
        <f>F35/$E$10</f>
        <v>0.44630936906600677</v>
      </c>
      <c r="F35" s="77">
        <v>22813.549709178002</v>
      </c>
      <c r="G35" s="76">
        <f>H35/$E$10</f>
        <v>0.44630936906600677</v>
      </c>
      <c r="H35" s="77">
        <v>22813.549709178002</v>
      </c>
      <c r="I35" s="163"/>
      <c r="J35" s="169"/>
      <c r="K35" s="25"/>
    </row>
    <row r="36" spans="2:13" x14ac:dyDescent="0.25">
      <c r="B36" s="32"/>
      <c r="C36" s="36">
        <v>630</v>
      </c>
      <c r="D36" s="29" t="s">
        <v>33</v>
      </c>
      <c r="E36" s="76">
        <f>F36/$E$10</f>
        <v>0.60114412870725409</v>
      </c>
      <c r="F36" s="77">
        <v>30728.083283</v>
      </c>
      <c r="G36" s="76">
        <f>H36/$E$10</f>
        <v>0.60114412870725409</v>
      </c>
      <c r="H36" s="77">
        <v>30728.083283</v>
      </c>
      <c r="I36" s="164"/>
      <c r="J36" s="170"/>
      <c r="K36" s="25"/>
    </row>
    <row r="37" spans="2:13" ht="27.6" x14ac:dyDescent="0.25">
      <c r="B37" s="32">
        <v>700</v>
      </c>
      <c r="C37" s="161" t="s">
        <v>34</v>
      </c>
      <c r="D37" s="165"/>
      <c r="E37" s="127">
        <f>F37/$E$10</f>
        <v>5.4777369121214491E-4</v>
      </c>
      <c r="F37" s="128">
        <v>28</v>
      </c>
      <c r="G37" s="127">
        <f>H37/$E$10</f>
        <v>5.4777369121214491E-4</v>
      </c>
      <c r="H37" s="128">
        <v>28</v>
      </c>
      <c r="I37" s="116" t="s">
        <v>35</v>
      </c>
      <c r="J37" s="120" t="s">
        <v>36</v>
      </c>
      <c r="K37" s="25"/>
    </row>
    <row r="38" spans="2:13" x14ac:dyDescent="0.25">
      <c r="B38" s="32"/>
      <c r="C38" s="7" t="s">
        <v>37</v>
      </c>
      <c r="D38" s="58"/>
      <c r="E38" s="76">
        <f>F38/$E$10</f>
        <v>0</v>
      </c>
      <c r="F38" s="78">
        <v>0</v>
      </c>
      <c r="G38" s="76">
        <f>H38/$E$10</f>
        <v>0</v>
      </c>
      <c r="H38" s="78">
        <v>0</v>
      </c>
      <c r="I38" s="59"/>
      <c r="J38" s="120"/>
      <c r="K38" s="25"/>
    </row>
    <row r="39" spans="2:13" ht="15" customHeight="1" thickBot="1" x14ac:dyDescent="0.3">
      <c r="B39" s="60"/>
      <c r="C39" s="61" t="s">
        <v>38</v>
      </c>
      <c r="D39" s="61"/>
      <c r="E39" s="79">
        <f>SUM(E33:E37)</f>
        <v>2.1994919509956374</v>
      </c>
      <c r="F39" s="80">
        <f>SUM(F33:F38)</f>
        <v>112429.23056709301</v>
      </c>
      <c r="G39" s="79">
        <f>SUM(G33:G37)</f>
        <v>2.1994919509956374</v>
      </c>
      <c r="H39" s="80">
        <f>SUM(H33:H38)</f>
        <v>112429.23056709301</v>
      </c>
      <c r="I39" s="62"/>
      <c r="J39" s="63"/>
      <c r="M39" s="64"/>
    </row>
    <row r="40" spans="2:13" ht="17.25" customHeight="1" x14ac:dyDescent="0.25">
      <c r="B40" s="65"/>
      <c r="C40" s="17"/>
      <c r="D40" s="17"/>
      <c r="E40" s="66"/>
      <c r="F40" s="67"/>
      <c r="G40" s="66"/>
      <c r="H40" s="67"/>
      <c r="I40" s="68"/>
    </row>
    <row r="41" spans="2:13" x14ac:dyDescent="0.25">
      <c r="B41" s="153" t="s">
        <v>39</v>
      </c>
      <c r="C41" s="153"/>
      <c r="D41" s="153"/>
      <c r="E41" s="66">
        <f t="shared" ref="E41:F41" si="2">E39+E30</f>
        <v>17.961927132610949</v>
      </c>
      <c r="F41" s="67">
        <f t="shared" si="2"/>
        <v>918141.86731054122</v>
      </c>
      <c r="G41" s="66">
        <f t="shared" ref="G41:H41" si="3">G39+G30</f>
        <v>17.961927132610949</v>
      </c>
      <c r="H41" s="67">
        <f t="shared" si="3"/>
        <v>918141.86731054122</v>
      </c>
      <c r="I41" s="68">
        <v>915186.11</v>
      </c>
      <c r="J41" s="57"/>
    </row>
    <row r="42" spans="2:13" ht="27.6" customHeight="1" x14ac:dyDescent="0.25">
      <c r="B42" s="153" t="s">
        <v>73</v>
      </c>
      <c r="C42" s="153"/>
      <c r="D42" s="2">
        <v>0.22</v>
      </c>
      <c r="E42" s="69">
        <f>E41*D42</f>
        <v>3.9516239691744088</v>
      </c>
      <c r="F42" s="67">
        <f>F41*D42</f>
        <v>201991.21080831907</v>
      </c>
      <c r="G42" s="69"/>
      <c r="H42" s="67"/>
    </row>
    <row r="43" spans="2:13" ht="27.6" customHeight="1" x14ac:dyDescent="0.25">
      <c r="B43" s="153" t="s">
        <v>74</v>
      </c>
      <c r="C43" s="153"/>
      <c r="D43" s="2">
        <v>0.24</v>
      </c>
      <c r="E43" s="69"/>
      <c r="F43" s="67"/>
      <c r="G43" s="69">
        <f>G41*D43</f>
        <v>4.3108625118266275</v>
      </c>
      <c r="H43" s="67">
        <f>H41*D43</f>
        <v>220354.04815452988</v>
      </c>
    </row>
    <row r="44" spans="2:13" x14ac:dyDescent="0.25">
      <c r="B44" s="17" t="s">
        <v>40</v>
      </c>
      <c r="C44" s="17"/>
      <c r="D44" s="17"/>
      <c r="E44" s="70">
        <f t="shared" ref="E44:F44" si="4">E42+E41</f>
        <v>21.913551101785359</v>
      </c>
      <c r="F44" s="67">
        <f t="shared" si="4"/>
        <v>1120133.0781188603</v>
      </c>
      <c r="G44" s="70">
        <f>G43+G41</f>
        <v>22.272789644437577</v>
      </c>
      <c r="H44" s="67">
        <f>H43+H41</f>
        <v>1138495.9154650711</v>
      </c>
      <c r="I44" s="68"/>
      <c r="J44" s="68"/>
    </row>
    <row r="45" spans="2:13" x14ac:dyDescent="0.25">
      <c r="B45" s="17" t="s">
        <v>41</v>
      </c>
      <c r="C45" s="17"/>
      <c r="D45" s="17"/>
      <c r="E45" s="70" t="s">
        <v>77</v>
      </c>
      <c r="F45" s="67">
        <f>F41*6</f>
        <v>5508851.2038632473</v>
      </c>
      <c r="G45" s="70" t="s">
        <v>77</v>
      </c>
      <c r="H45" s="67">
        <f>H41*6</f>
        <v>5508851.2038632473</v>
      </c>
      <c r="I45" s="71">
        <f>H45+F45</f>
        <v>11017702.407726495</v>
      </c>
      <c r="J45" s="72"/>
    </row>
    <row r="46" spans="2:13" ht="14.4" thickBot="1" x14ac:dyDescent="0.3">
      <c r="B46" s="17" t="s">
        <v>42</v>
      </c>
      <c r="C46" s="17"/>
      <c r="D46" s="17"/>
      <c r="E46" s="73" t="s">
        <v>77</v>
      </c>
      <c r="F46" s="3">
        <f>F44*6</f>
        <v>6720798.4687131615</v>
      </c>
      <c r="G46" s="73" t="s">
        <v>77</v>
      </c>
      <c r="H46" s="3">
        <f>H44*6</f>
        <v>6830975.4927904271</v>
      </c>
      <c r="I46" s="4"/>
      <c r="J46" s="5"/>
    </row>
    <row r="47" spans="2:13" ht="15.6" x14ac:dyDescent="0.3">
      <c r="B47" s="74"/>
      <c r="C47" s="74"/>
      <c r="D47" s="74"/>
      <c r="E47" s="74"/>
      <c r="F47" s="74"/>
    </row>
    <row r="48" spans="2:13" ht="15.6" x14ac:dyDescent="0.3">
      <c r="B48" s="74"/>
      <c r="C48" s="74"/>
      <c r="D48" s="74"/>
      <c r="E48" s="74"/>
      <c r="F48" s="74"/>
    </row>
    <row r="49" spans="2:6" ht="15.6" x14ac:dyDescent="0.3">
      <c r="B49" s="74"/>
      <c r="C49" s="74"/>
      <c r="D49" s="74"/>
      <c r="E49" s="74"/>
      <c r="F49" s="74"/>
    </row>
    <row r="50" spans="2:6" x14ac:dyDescent="0.25">
      <c r="B50" s="25" t="s">
        <v>43</v>
      </c>
      <c r="C50" s="17"/>
      <c r="D50" s="17"/>
      <c r="E50" s="25" t="s">
        <v>43</v>
      </c>
    </row>
    <row r="52" spans="2:6" x14ac:dyDescent="0.25">
      <c r="B52" s="8" t="s">
        <v>44</v>
      </c>
      <c r="C52" s="75"/>
      <c r="D52" s="75"/>
      <c r="E52" s="8" t="s">
        <v>2</v>
      </c>
      <c r="F52" s="75"/>
    </row>
  </sheetData>
  <mergeCells count="18">
    <mergeCell ref="A5:J5"/>
    <mergeCell ref="B41:D41"/>
    <mergeCell ref="C29:D29"/>
    <mergeCell ref="I33:I36"/>
    <mergeCell ref="C37:D37"/>
    <mergeCell ref="I25:I29"/>
    <mergeCell ref="C27:D27"/>
    <mergeCell ref="J33:J36"/>
    <mergeCell ref="E33:F33"/>
    <mergeCell ref="J27:J29"/>
    <mergeCell ref="I16:I23"/>
    <mergeCell ref="G33:H33"/>
    <mergeCell ref="J21:J23"/>
    <mergeCell ref="B42:C42"/>
    <mergeCell ref="B43:C43"/>
    <mergeCell ref="E14:F14"/>
    <mergeCell ref="G13:H13"/>
    <mergeCell ref="G14:H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4"/>
  <sheetViews>
    <sheetView zoomScaleNormal="100" workbookViewId="0">
      <selection activeCell="E11" sqref="E11"/>
    </sheetView>
  </sheetViews>
  <sheetFormatPr defaultColWidth="9.21875" defaultRowHeight="14.4" x14ac:dyDescent="0.3"/>
  <cols>
    <col min="1" max="1" width="9.21875" style="83" customWidth="1"/>
    <col min="2" max="2" width="7.77734375" style="83" customWidth="1"/>
    <col min="3" max="3" width="14.77734375" style="83" customWidth="1"/>
    <col min="4" max="4" width="14.21875" style="83" customWidth="1"/>
    <col min="5" max="7" width="14.77734375" style="83" customWidth="1"/>
    <col min="8" max="16384" width="9.21875" style="83"/>
  </cols>
  <sheetData>
    <row r="1" spans="1:13" x14ac:dyDescent="0.3">
      <c r="A1" s="81"/>
      <c r="B1" s="81"/>
      <c r="C1" s="81"/>
      <c r="D1" s="81"/>
      <c r="E1" s="81"/>
      <c r="F1" s="81"/>
      <c r="G1" s="82"/>
    </row>
    <row r="2" spans="1:13" x14ac:dyDescent="0.3">
      <c r="A2" s="81"/>
      <c r="B2" s="81"/>
      <c r="C2" s="81"/>
      <c r="D2" s="81"/>
      <c r="E2" s="81"/>
      <c r="F2" s="84"/>
      <c r="G2" s="85"/>
    </row>
    <row r="3" spans="1:13" x14ac:dyDescent="0.3">
      <c r="A3" s="81"/>
      <c r="B3" s="81"/>
      <c r="C3" s="81"/>
      <c r="D3" s="81"/>
      <c r="E3" s="81"/>
      <c r="F3" s="84"/>
      <c r="G3" s="85"/>
    </row>
    <row r="4" spans="1:13" ht="21" x14ac:dyDescent="0.4">
      <c r="A4" s="81"/>
      <c r="B4" s="86" t="s">
        <v>45</v>
      </c>
      <c r="C4" s="81"/>
      <c r="D4" s="81"/>
      <c r="E4" s="87"/>
      <c r="F4" s="88"/>
      <c r="G4" s="86"/>
      <c r="K4" s="89"/>
      <c r="L4" s="90"/>
    </row>
    <row r="5" spans="1:13" x14ac:dyDescent="0.3">
      <c r="A5" s="81"/>
      <c r="B5" s="81"/>
      <c r="C5" s="81"/>
      <c r="D5" s="81"/>
      <c r="E5" s="81"/>
      <c r="F5" s="88"/>
      <c r="G5" s="81"/>
      <c r="K5" s="91"/>
      <c r="L5" s="90"/>
    </row>
    <row r="6" spans="1:13" x14ac:dyDescent="0.3">
      <c r="A6" s="81"/>
      <c r="B6" s="92" t="s">
        <v>46</v>
      </c>
      <c r="C6" s="93"/>
      <c r="D6" s="94"/>
      <c r="E6" s="95">
        <v>44197</v>
      </c>
      <c r="F6" s="96"/>
      <c r="G6" s="81"/>
      <c r="K6" s="97"/>
      <c r="L6" s="97"/>
    </row>
    <row r="7" spans="1:13" x14ac:dyDescent="0.3">
      <c r="A7" s="81"/>
      <c r="B7" s="98" t="s">
        <v>47</v>
      </c>
      <c r="C7" s="99"/>
      <c r="E7" s="100">
        <v>60</v>
      </c>
      <c r="F7" s="101" t="s">
        <v>48</v>
      </c>
      <c r="G7" s="81"/>
      <c r="K7" s="102"/>
      <c r="L7" s="102"/>
    </row>
    <row r="8" spans="1:13" x14ac:dyDescent="0.3">
      <c r="A8" s="81"/>
      <c r="B8" s="98" t="s">
        <v>49</v>
      </c>
      <c r="C8" s="99"/>
      <c r="D8" s="103">
        <f>E6-1</f>
        <v>44196</v>
      </c>
      <c r="E8" s="104">
        <v>149095.09</v>
      </c>
      <c r="F8" s="101" t="s">
        <v>50</v>
      </c>
      <c r="G8" s="81"/>
      <c r="K8" s="102"/>
      <c r="L8" s="102"/>
    </row>
    <row r="9" spans="1:13" x14ac:dyDescent="0.3">
      <c r="A9" s="81"/>
      <c r="B9" s="98" t="s">
        <v>51</v>
      </c>
      <c r="C9" s="99"/>
      <c r="D9" s="103">
        <f>EDATE(D8,E7)</f>
        <v>46022</v>
      </c>
      <c r="E9" s="104">
        <v>0</v>
      </c>
      <c r="F9" s="101" t="s">
        <v>50</v>
      </c>
      <c r="G9" s="105"/>
      <c r="K9" s="102"/>
      <c r="L9" s="102"/>
    </row>
    <row r="10" spans="1:13" x14ac:dyDescent="0.3">
      <c r="A10" s="81"/>
      <c r="B10" s="98" t="s">
        <v>52</v>
      </c>
      <c r="C10" s="99"/>
      <c r="E10" s="117">
        <v>1</v>
      </c>
      <c r="F10" s="101"/>
      <c r="G10" s="81"/>
      <c r="K10" s="106"/>
      <c r="L10" s="106"/>
    </row>
    <row r="11" spans="1:13" x14ac:dyDescent="0.3">
      <c r="A11" s="81"/>
      <c r="B11" s="107" t="s">
        <v>53</v>
      </c>
      <c r="C11" s="108"/>
      <c r="D11" s="109"/>
      <c r="E11" s="119">
        <v>0.03</v>
      </c>
      <c r="F11" s="110"/>
      <c r="G11" s="111"/>
      <c r="K11" s="102"/>
      <c r="L11" s="102"/>
      <c r="M11" s="106"/>
    </row>
    <row r="12" spans="1:13" x14ac:dyDescent="0.3">
      <c r="A12" s="81"/>
      <c r="B12" s="100"/>
      <c r="C12" s="99"/>
      <c r="E12" s="112"/>
      <c r="F12" s="100"/>
      <c r="G12" s="111"/>
      <c r="K12" s="102"/>
      <c r="L12" s="102"/>
      <c r="M12" s="106"/>
    </row>
    <row r="13" spans="1:13" x14ac:dyDescent="0.3">
      <c r="K13" s="102"/>
      <c r="L13" s="102"/>
      <c r="M13" s="106"/>
    </row>
    <row r="14" spans="1:13" ht="15" thickBot="1" x14ac:dyDescent="0.35">
      <c r="A14" s="113" t="s">
        <v>54</v>
      </c>
      <c r="B14" s="113" t="s">
        <v>55</v>
      </c>
      <c r="C14" s="113" t="s">
        <v>56</v>
      </c>
      <c r="D14" s="113" t="s">
        <v>57</v>
      </c>
      <c r="E14" s="113" t="s">
        <v>58</v>
      </c>
      <c r="F14" s="113" t="s">
        <v>59</v>
      </c>
      <c r="G14" s="113" t="s">
        <v>60</v>
      </c>
      <c r="K14" s="102"/>
      <c r="L14" s="102"/>
      <c r="M14" s="106"/>
    </row>
    <row r="15" spans="1:13" x14ac:dyDescent="0.3">
      <c r="A15" s="114">
        <f>E6</f>
        <v>44197</v>
      </c>
      <c r="B15" s="99">
        <v>1</v>
      </c>
      <c r="C15" s="88">
        <f>E8</f>
        <v>149095.09</v>
      </c>
      <c r="D15" s="115">
        <f>ROUND(C15*$E$11/12,2)</f>
        <v>372.74</v>
      </c>
      <c r="E15" s="115">
        <f>PPMT($E$11/12,B15,$E$7,-$E$8,$E$9,0)</f>
        <v>2306.3058267406536</v>
      </c>
      <c r="F15" s="115">
        <f>ROUND(PMT($E$11/12,E7,-E8,E9),2)</f>
        <v>2679.04</v>
      </c>
      <c r="G15" s="115">
        <f>C15-E15</f>
        <v>146788.78417325934</v>
      </c>
      <c r="K15" s="102"/>
      <c r="L15" s="102"/>
      <c r="M15" s="106"/>
    </row>
    <row r="16" spans="1:13" x14ac:dyDescent="0.3">
      <c r="A16" s="114">
        <f>EDATE(A15,1)</f>
        <v>44228</v>
      </c>
      <c r="B16" s="99">
        <v>2</v>
      </c>
      <c r="C16" s="88">
        <f>G15</f>
        <v>146788.78417325934</v>
      </c>
      <c r="D16" s="115">
        <f t="shared" ref="D16:D74" si="0">ROUND(C16*$E$11/12,2)</f>
        <v>366.97</v>
      </c>
      <c r="E16" s="115">
        <f t="shared" ref="E16:E74" si="1">PPMT($E$11/12,B16,$E$7,-$E$8,$E$9,0)</f>
        <v>2312.0715913075051</v>
      </c>
      <c r="F16" s="115">
        <f>F15</f>
        <v>2679.04</v>
      </c>
      <c r="G16" s="115">
        <f t="shared" ref="G16:G74" si="2">C16-E16</f>
        <v>144476.71258195184</v>
      </c>
      <c r="K16" s="102"/>
      <c r="L16" s="102"/>
      <c r="M16" s="106"/>
    </row>
    <row r="17" spans="1:13" x14ac:dyDescent="0.3">
      <c r="A17" s="114">
        <f>EDATE(A16,1)</f>
        <v>44256</v>
      </c>
      <c r="B17" s="99">
        <v>3</v>
      </c>
      <c r="C17" s="88">
        <f>G16</f>
        <v>144476.71258195184</v>
      </c>
      <c r="D17" s="115">
        <f t="shared" si="0"/>
        <v>361.19</v>
      </c>
      <c r="E17" s="115">
        <f t="shared" si="1"/>
        <v>2317.8517702857739</v>
      </c>
      <c r="F17" s="115">
        <f t="shared" ref="F17:F74" si="3">F16</f>
        <v>2679.04</v>
      </c>
      <c r="G17" s="115">
        <f t="shared" si="2"/>
        <v>142158.86081166606</v>
      </c>
      <c r="K17" s="102"/>
      <c r="L17" s="102"/>
      <c r="M17" s="106"/>
    </row>
    <row r="18" spans="1:13" x14ac:dyDescent="0.3">
      <c r="A18" s="114">
        <f t="shared" ref="A18:A74" si="4">EDATE(A17,1)</f>
        <v>44287</v>
      </c>
      <c r="B18" s="99">
        <v>4</v>
      </c>
      <c r="C18" s="88">
        <f t="shared" ref="C18:C74" si="5">G17</f>
        <v>142158.86081166606</v>
      </c>
      <c r="D18" s="115">
        <f t="shared" si="0"/>
        <v>355.4</v>
      </c>
      <c r="E18" s="115">
        <f t="shared" si="1"/>
        <v>2323.6463997114879</v>
      </c>
      <c r="F18" s="115">
        <f t="shared" si="3"/>
        <v>2679.04</v>
      </c>
      <c r="G18" s="115">
        <f t="shared" si="2"/>
        <v>139835.21441195457</v>
      </c>
      <c r="K18" s="102"/>
      <c r="L18" s="102"/>
      <c r="M18" s="106"/>
    </row>
    <row r="19" spans="1:13" x14ac:dyDescent="0.3">
      <c r="A19" s="114">
        <f t="shared" si="4"/>
        <v>44317</v>
      </c>
      <c r="B19" s="99">
        <v>5</v>
      </c>
      <c r="C19" s="88">
        <f t="shared" si="5"/>
        <v>139835.21441195457</v>
      </c>
      <c r="D19" s="115">
        <f t="shared" si="0"/>
        <v>349.59</v>
      </c>
      <c r="E19" s="115">
        <f t="shared" si="1"/>
        <v>2329.455515710767</v>
      </c>
      <c r="F19" s="115">
        <f t="shared" si="3"/>
        <v>2679.04</v>
      </c>
      <c r="G19" s="115">
        <f t="shared" si="2"/>
        <v>137505.75889624382</v>
      </c>
      <c r="K19" s="102"/>
      <c r="L19" s="102"/>
      <c r="M19" s="106"/>
    </row>
    <row r="20" spans="1:13" x14ac:dyDescent="0.3">
      <c r="A20" s="114">
        <f t="shared" si="4"/>
        <v>44348</v>
      </c>
      <c r="B20" s="99">
        <v>6</v>
      </c>
      <c r="C20" s="88">
        <f t="shared" si="5"/>
        <v>137505.75889624382</v>
      </c>
      <c r="D20" s="115">
        <f t="shared" si="0"/>
        <v>343.76</v>
      </c>
      <c r="E20" s="115">
        <f t="shared" si="1"/>
        <v>2335.2791545000437</v>
      </c>
      <c r="F20" s="115">
        <f t="shared" si="3"/>
        <v>2679.04</v>
      </c>
      <c r="G20" s="115">
        <f t="shared" si="2"/>
        <v>135170.47974174377</v>
      </c>
      <c r="K20" s="102"/>
      <c r="L20" s="102"/>
      <c r="M20" s="106"/>
    </row>
    <row r="21" spans="1:13" x14ac:dyDescent="0.3">
      <c r="A21" s="114">
        <f t="shared" si="4"/>
        <v>44378</v>
      </c>
      <c r="B21" s="99">
        <v>7</v>
      </c>
      <c r="C21" s="88">
        <f t="shared" si="5"/>
        <v>135170.47974174377</v>
      </c>
      <c r="D21" s="115">
        <f t="shared" si="0"/>
        <v>337.93</v>
      </c>
      <c r="E21" s="115">
        <f t="shared" si="1"/>
        <v>2341.117352386294</v>
      </c>
      <c r="F21" s="115">
        <f t="shared" si="3"/>
        <v>2679.04</v>
      </c>
      <c r="G21" s="115">
        <f t="shared" si="2"/>
        <v>132829.36238935747</v>
      </c>
      <c r="K21" s="102"/>
      <c r="L21" s="102"/>
      <c r="M21" s="106"/>
    </row>
    <row r="22" spans="1:13" x14ac:dyDescent="0.3">
      <c r="A22" s="114">
        <f>EDATE(A21,1)</f>
        <v>44409</v>
      </c>
      <c r="B22" s="99">
        <v>8</v>
      </c>
      <c r="C22" s="88">
        <f t="shared" si="5"/>
        <v>132829.36238935747</v>
      </c>
      <c r="D22" s="115">
        <f t="shared" si="0"/>
        <v>332.07</v>
      </c>
      <c r="E22" s="115">
        <f t="shared" si="1"/>
        <v>2346.97014576726</v>
      </c>
      <c r="F22" s="115">
        <f t="shared" si="3"/>
        <v>2679.04</v>
      </c>
      <c r="G22" s="115">
        <f t="shared" si="2"/>
        <v>130482.39224359021</v>
      </c>
      <c r="K22" s="102"/>
      <c r="L22" s="102"/>
      <c r="M22" s="106"/>
    </row>
    <row r="23" spans="1:13" x14ac:dyDescent="0.3">
      <c r="A23" s="114">
        <f t="shared" si="4"/>
        <v>44440</v>
      </c>
      <c r="B23" s="99">
        <v>9</v>
      </c>
      <c r="C23" s="88">
        <f t="shared" si="5"/>
        <v>130482.39224359021</v>
      </c>
      <c r="D23" s="115">
        <f t="shared" si="0"/>
        <v>326.20999999999998</v>
      </c>
      <c r="E23" s="115">
        <f t="shared" si="1"/>
        <v>2352.837571131678</v>
      </c>
      <c r="F23" s="115">
        <f t="shared" si="3"/>
        <v>2679.04</v>
      </c>
      <c r="G23" s="115">
        <f t="shared" si="2"/>
        <v>128129.55467245853</v>
      </c>
      <c r="K23" s="102"/>
      <c r="L23" s="102"/>
      <c r="M23" s="106"/>
    </row>
    <row r="24" spans="1:13" x14ac:dyDescent="0.3">
      <c r="A24" s="114">
        <f t="shared" si="4"/>
        <v>44470</v>
      </c>
      <c r="B24" s="99">
        <v>10</v>
      </c>
      <c r="C24" s="88">
        <f t="shared" si="5"/>
        <v>128129.55467245853</v>
      </c>
      <c r="D24" s="115">
        <f t="shared" si="0"/>
        <v>320.32</v>
      </c>
      <c r="E24" s="115">
        <f t="shared" si="1"/>
        <v>2358.7196650595074</v>
      </c>
      <c r="F24" s="115">
        <f t="shared" si="3"/>
        <v>2679.04</v>
      </c>
      <c r="G24" s="115">
        <f t="shared" si="2"/>
        <v>125770.83500739902</v>
      </c>
      <c r="K24" s="102"/>
      <c r="L24" s="102"/>
      <c r="M24" s="106"/>
    </row>
    <row r="25" spans="1:13" x14ac:dyDescent="0.3">
      <c r="A25" s="114">
        <f t="shared" si="4"/>
        <v>44501</v>
      </c>
      <c r="B25" s="99">
        <v>11</v>
      </c>
      <c r="C25" s="88">
        <f t="shared" si="5"/>
        <v>125770.83500739902</v>
      </c>
      <c r="D25" s="115">
        <f t="shared" si="0"/>
        <v>314.43</v>
      </c>
      <c r="E25" s="115">
        <f t="shared" si="1"/>
        <v>2364.6164642221556</v>
      </c>
      <c r="F25" s="115">
        <f t="shared" si="3"/>
        <v>2679.04</v>
      </c>
      <c r="G25" s="115">
        <f t="shared" si="2"/>
        <v>123406.21854317686</v>
      </c>
    </row>
    <row r="26" spans="1:13" x14ac:dyDescent="0.3">
      <c r="A26" s="114">
        <f t="shared" si="4"/>
        <v>44531</v>
      </c>
      <c r="B26" s="99">
        <v>12</v>
      </c>
      <c r="C26" s="88">
        <f t="shared" si="5"/>
        <v>123406.21854317686</v>
      </c>
      <c r="D26" s="115">
        <f t="shared" si="0"/>
        <v>308.52</v>
      </c>
      <c r="E26" s="115">
        <f t="shared" si="1"/>
        <v>2370.5280053827114</v>
      </c>
      <c r="F26" s="115">
        <f t="shared" si="3"/>
        <v>2679.04</v>
      </c>
      <c r="G26" s="115">
        <f t="shared" si="2"/>
        <v>121035.69053779414</v>
      </c>
    </row>
    <row r="27" spans="1:13" x14ac:dyDescent="0.3">
      <c r="A27" s="114">
        <f t="shared" si="4"/>
        <v>44562</v>
      </c>
      <c r="B27" s="99">
        <v>13</v>
      </c>
      <c r="C27" s="88">
        <f t="shared" si="5"/>
        <v>121035.69053779414</v>
      </c>
      <c r="D27" s="115">
        <f t="shared" si="0"/>
        <v>302.58999999999997</v>
      </c>
      <c r="E27" s="115">
        <f t="shared" si="1"/>
        <v>2376.4543253961679</v>
      </c>
      <c r="F27" s="115">
        <f t="shared" si="3"/>
        <v>2679.04</v>
      </c>
      <c r="G27" s="115">
        <f t="shared" si="2"/>
        <v>118659.23621239797</v>
      </c>
    </row>
    <row r="28" spans="1:13" x14ac:dyDescent="0.3">
      <c r="A28" s="114">
        <f t="shared" si="4"/>
        <v>44593</v>
      </c>
      <c r="B28" s="99">
        <v>14</v>
      </c>
      <c r="C28" s="88">
        <f t="shared" si="5"/>
        <v>118659.23621239797</v>
      </c>
      <c r="D28" s="115">
        <f t="shared" si="0"/>
        <v>296.64999999999998</v>
      </c>
      <c r="E28" s="115">
        <f t="shared" si="1"/>
        <v>2382.3954612096586</v>
      </c>
      <c r="F28" s="115">
        <f t="shared" si="3"/>
        <v>2679.04</v>
      </c>
      <c r="G28" s="115">
        <f t="shared" si="2"/>
        <v>116276.84075118831</v>
      </c>
    </row>
    <row r="29" spans="1:13" x14ac:dyDescent="0.3">
      <c r="A29" s="114">
        <f t="shared" si="4"/>
        <v>44621</v>
      </c>
      <c r="B29" s="99">
        <v>15</v>
      </c>
      <c r="C29" s="88">
        <f t="shared" si="5"/>
        <v>116276.84075118831</v>
      </c>
      <c r="D29" s="115">
        <f t="shared" si="0"/>
        <v>290.69</v>
      </c>
      <c r="E29" s="115">
        <f t="shared" si="1"/>
        <v>2388.3514498626823</v>
      </c>
      <c r="F29" s="115">
        <f t="shared" si="3"/>
        <v>2679.04</v>
      </c>
      <c r="G29" s="115">
        <f t="shared" si="2"/>
        <v>113888.48930132564</v>
      </c>
    </row>
    <row r="30" spans="1:13" x14ac:dyDescent="0.3">
      <c r="A30" s="114">
        <f t="shared" si="4"/>
        <v>44652</v>
      </c>
      <c r="B30" s="99">
        <v>16</v>
      </c>
      <c r="C30" s="88">
        <f t="shared" si="5"/>
        <v>113888.48930132564</v>
      </c>
      <c r="D30" s="115">
        <f t="shared" si="0"/>
        <v>284.72000000000003</v>
      </c>
      <c r="E30" s="115">
        <f t="shared" si="1"/>
        <v>2394.3223284873393</v>
      </c>
      <c r="F30" s="115">
        <f t="shared" si="3"/>
        <v>2679.04</v>
      </c>
      <c r="G30" s="115">
        <f t="shared" si="2"/>
        <v>111494.1669728383</v>
      </c>
    </row>
    <row r="31" spans="1:13" x14ac:dyDescent="0.3">
      <c r="A31" s="114">
        <f t="shared" si="4"/>
        <v>44682</v>
      </c>
      <c r="B31" s="99">
        <v>17</v>
      </c>
      <c r="C31" s="88">
        <f t="shared" si="5"/>
        <v>111494.1669728383</v>
      </c>
      <c r="D31" s="115">
        <f t="shared" si="0"/>
        <v>278.74</v>
      </c>
      <c r="E31" s="115">
        <f t="shared" si="1"/>
        <v>2400.3081343085578</v>
      </c>
      <c r="F31" s="115">
        <f t="shared" si="3"/>
        <v>2679.04</v>
      </c>
      <c r="G31" s="115">
        <f t="shared" si="2"/>
        <v>109093.85883852973</v>
      </c>
    </row>
    <row r="32" spans="1:13" x14ac:dyDescent="0.3">
      <c r="A32" s="114">
        <f t="shared" si="4"/>
        <v>44713</v>
      </c>
      <c r="B32" s="99">
        <v>18</v>
      </c>
      <c r="C32" s="88">
        <f t="shared" si="5"/>
        <v>109093.85883852973</v>
      </c>
      <c r="D32" s="115">
        <f t="shared" si="0"/>
        <v>272.73</v>
      </c>
      <c r="E32" s="115">
        <f t="shared" si="1"/>
        <v>2406.3089046443288</v>
      </c>
      <c r="F32" s="115">
        <f t="shared" si="3"/>
        <v>2679.04</v>
      </c>
      <c r="G32" s="115">
        <f t="shared" si="2"/>
        <v>106687.5499338854</v>
      </c>
    </row>
    <row r="33" spans="1:7" x14ac:dyDescent="0.3">
      <c r="A33" s="114">
        <f t="shared" si="4"/>
        <v>44743</v>
      </c>
      <c r="B33" s="99">
        <v>19</v>
      </c>
      <c r="C33" s="88">
        <f t="shared" si="5"/>
        <v>106687.5499338854</v>
      </c>
      <c r="D33" s="115">
        <f t="shared" si="0"/>
        <v>266.72000000000003</v>
      </c>
      <c r="E33" s="115">
        <f t="shared" si="1"/>
        <v>2412.3246769059397</v>
      </c>
      <c r="F33" s="115">
        <f t="shared" si="3"/>
        <v>2679.04</v>
      </c>
      <c r="G33" s="115">
        <f t="shared" si="2"/>
        <v>104275.22525697947</v>
      </c>
    </row>
    <row r="34" spans="1:7" x14ac:dyDescent="0.3">
      <c r="A34" s="114">
        <f t="shared" si="4"/>
        <v>44774</v>
      </c>
      <c r="B34" s="99">
        <v>20</v>
      </c>
      <c r="C34" s="88">
        <f t="shared" si="5"/>
        <v>104275.22525697947</v>
      </c>
      <c r="D34" s="115">
        <f t="shared" si="0"/>
        <v>260.69</v>
      </c>
      <c r="E34" s="115">
        <f t="shared" si="1"/>
        <v>2418.3554885982048</v>
      </c>
      <c r="F34" s="115">
        <f t="shared" si="3"/>
        <v>2679.04</v>
      </c>
      <c r="G34" s="115">
        <f t="shared" si="2"/>
        <v>101856.86976838126</v>
      </c>
    </row>
    <row r="35" spans="1:7" x14ac:dyDescent="0.3">
      <c r="A35" s="114">
        <f t="shared" si="4"/>
        <v>44805</v>
      </c>
      <c r="B35" s="99">
        <v>21</v>
      </c>
      <c r="C35" s="88">
        <f t="shared" si="5"/>
        <v>101856.86976838126</v>
      </c>
      <c r="D35" s="115">
        <f t="shared" si="0"/>
        <v>254.64</v>
      </c>
      <c r="E35" s="115">
        <f t="shared" si="1"/>
        <v>2424.4013773196998</v>
      </c>
      <c r="F35" s="115">
        <f t="shared" si="3"/>
        <v>2679.04</v>
      </c>
      <c r="G35" s="115">
        <f t="shared" si="2"/>
        <v>99432.468391061571</v>
      </c>
    </row>
    <row r="36" spans="1:7" x14ac:dyDescent="0.3">
      <c r="A36" s="114">
        <f t="shared" si="4"/>
        <v>44835</v>
      </c>
      <c r="B36" s="99">
        <v>22</v>
      </c>
      <c r="C36" s="88">
        <f t="shared" si="5"/>
        <v>99432.468391061571</v>
      </c>
      <c r="D36" s="115">
        <f t="shared" si="0"/>
        <v>248.58</v>
      </c>
      <c r="E36" s="115">
        <f t="shared" si="1"/>
        <v>2430.4623807629991</v>
      </c>
      <c r="F36" s="115">
        <f t="shared" si="3"/>
        <v>2679.04</v>
      </c>
      <c r="G36" s="115">
        <f t="shared" si="2"/>
        <v>97002.006010298574</v>
      </c>
    </row>
    <row r="37" spans="1:7" x14ac:dyDescent="0.3">
      <c r="A37" s="114">
        <f t="shared" si="4"/>
        <v>44866</v>
      </c>
      <c r="B37" s="99">
        <v>23</v>
      </c>
      <c r="C37" s="88">
        <f t="shared" si="5"/>
        <v>97002.006010298574</v>
      </c>
      <c r="D37" s="115">
        <f t="shared" si="0"/>
        <v>242.51</v>
      </c>
      <c r="E37" s="115">
        <f t="shared" si="1"/>
        <v>2436.538536714907</v>
      </c>
      <c r="F37" s="115">
        <f t="shared" si="3"/>
        <v>2679.04</v>
      </c>
      <c r="G37" s="115">
        <f t="shared" si="2"/>
        <v>94565.46747358366</v>
      </c>
    </row>
    <row r="38" spans="1:7" x14ac:dyDescent="0.3">
      <c r="A38" s="114">
        <f t="shared" si="4"/>
        <v>44896</v>
      </c>
      <c r="B38" s="99">
        <v>24</v>
      </c>
      <c r="C38" s="88">
        <f t="shared" si="5"/>
        <v>94565.46747358366</v>
      </c>
      <c r="D38" s="115">
        <f t="shared" si="0"/>
        <v>236.41</v>
      </c>
      <c r="E38" s="115">
        <f t="shared" si="1"/>
        <v>2442.6298830566939</v>
      </c>
      <c r="F38" s="115">
        <f t="shared" si="3"/>
        <v>2679.04</v>
      </c>
      <c r="G38" s="115">
        <f t="shared" si="2"/>
        <v>92122.837590526964</v>
      </c>
    </row>
    <row r="39" spans="1:7" x14ac:dyDescent="0.3">
      <c r="A39" s="114">
        <f t="shared" si="4"/>
        <v>44927</v>
      </c>
      <c r="B39" s="99">
        <v>25</v>
      </c>
      <c r="C39" s="88">
        <f t="shared" si="5"/>
        <v>92122.837590526964</v>
      </c>
      <c r="D39" s="115">
        <f t="shared" si="0"/>
        <v>230.31</v>
      </c>
      <c r="E39" s="115">
        <f t="shared" si="1"/>
        <v>2448.7364577643357</v>
      </c>
      <c r="F39" s="115">
        <f t="shared" si="3"/>
        <v>2679.04</v>
      </c>
      <c r="G39" s="115">
        <f t="shared" si="2"/>
        <v>89674.101132762633</v>
      </c>
    </row>
    <row r="40" spans="1:7" x14ac:dyDescent="0.3">
      <c r="A40" s="114">
        <f t="shared" si="4"/>
        <v>44958</v>
      </c>
      <c r="B40" s="99">
        <v>26</v>
      </c>
      <c r="C40" s="88">
        <f t="shared" si="5"/>
        <v>89674.101132762633</v>
      </c>
      <c r="D40" s="115">
        <f t="shared" si="0"/>
        <v>224.19</v>
      </c>
      <c r="E40" s="115">
        <f t="shared" si="1"/>
        <v>2454.8582989087467</v>
      </c>
      <c r="F40" s="115">
        <f t="shared" si="3"/>
        <v>2679.04</v>
      </c>
      <c r="G40" s="115">
        <f t="shared" si="2"/>
        <v>87219.242833853888</v>
      </c>
    </row>
    <row r="41" spans="1:7" x14ac:dyDescent="0.3">
      <c r="A41" s="114">
        <f t="shared" si="4"/>
        <v>44986</v>
      </c>
      <c r="B41" s="99">
        <v>27</v>
      </c>
      <c r="C41" s="88">
        <f t="shared" si="5"/>
        <v>87219.242833853888</v>
      </c>
      <c r="D41" s="115">
        <f t="shared" si="0"/>
        <v>218.05</v>
      </c>
      <c r="E41" s="115">
        <f t="shared" si="1"/>
        <v>2460.9954446560187</v>
      </c>
      <c r="F41" s="115">
        <f t="shared" si="3"/>
        <v>2679.04</v>
      </c>
      <c r="G41" s="115">
        <f t="shared" si="2"/>
        <v>84758.247389197873</v>
      </c>
    </row>
    <row r="42" spans="1:7" x14ac:dyDescent="0.3">
      <c r="A42" s="114">
        <f t="shared" si="4"/>
        <v>45017</v>
      </c>
      <c r="B42" s="99">
        <v>28</v>
      </c>
      <c r="C42" s="88">
        <f t="shared" si="5"/>
        <v>84758.247389197873</v>
      </c>
      <c r="D42" s="115">
        <f t="shared" si="0"/>
        <v>211.9</v>
      </c>
      <c r="E42" s="115">
        <f t="shared" si="1"/>
        <v>2467.1479332676586</v>
      </c>
      <c r="F42" s="115">
        <f t="shared" si="3"/>
        <v>2679.04</v>
      </c>
      <c r="G42" s="115">
        <f t="shared" si="2"/>
        <v>82291.09945593022</v>
      </c>
    </row>
    <row r="43" spans="1:7" x14ac:dyDescent="0.3">
      <c r="A43" s="114">
        <f t="shared" si="4"/>
        <v>45047</v>
      </c>
      <c r="B43" s="99">
        <v>29</v>
      </c>
      <c r="C43" s="88">
        <f t="shared" si="5"/>
        <v>82291.09945593022</v>
      </c>
      <c r="D43" s="115">
        <f t="shared" si="0"/>
        <v>205.73</v>
      </c>
      <c r="E43" s="115">
        <f t="shared" si="1"/>
        <v>2473.3158031008279</v>
      </c>
      <c r="F43" s="115">
        <f t="shared" si="3"/>
        <v>2679.04</v>
      </c>
      <c r="G43" s="115">
        <f t="shared" si="2"/>
        <v>79817.783652829385</v>
      </c>
    </row>
    <row r="44" spans="1:7" x14ac:dyDescent="0.3">
      <c r="A44" s="114">
        <f t="shared" si="4"/>
        <v>45078</v>
      </c>
      <c r="B44" s="99">
        <v>30</v>
      </c>
      <c r="C44" s="88">
        <f t="shared" si="5"/>
        <v>79817.783652829385</v>
      </c>
      <c r="D44" s="115">
        <f t="shared" si="0"/>
        <v>199.54</v>
      </c>
      <c r="E44" s="115">
        <f t="shared" si="1"/>
        <v>2479.4990926085798</v>
      </c>
      <c r="F44" s="115">
        <f t="shared" si="3"/>
        <v>2679.04</v>
      </c>
      <c r="G44" s="115">
        <f t="shared" si="2"/>
        <v>77338.284560220811</v>
      </c>
    </row>
    <row r="45" spans="1:7" x14ac:dyDescent="0.3">
      <c r="A45" s="114">
        <f t="shared" si="4"/>
        <v>45108</v>
      </c>
      <c r="B45" s="99">
        <v>31</v>
      </c>
      <c r="C45" s="88">
        <f t="shared" si="5"/>
        <v>77338.284560220811</v>
      </c>
      <c r="D45" s="115">
        <f t="shared" si="0"/>
        <v>193.35</v>
      </c>
      <c r="E45" s="115">
        <f t="shared" si="1"/>
        <v>2485.6978403401013</v>
      </c>
      <c r="F45" s="115">
        <f t="shared" si="3"/>
        <v>2679.04</v>
      </c>
      <c r="G45" s="115">
        <f t="shared" si="2"/>
        <v>74852.58671988071</v>
      </c>
    </row>
    <row r="46" spans="1:7" x14ac:dyDescent="0.3">
      <c r="A46" s="114">
        <f t="shared" si="4"/>
        <v>45139</v>
      </c>
      <c r="B46" s="99">
        <v>32</v>
      </c>
      <c r="C46" s="88">
        <f t="shared" si="5"/>
        <v>74852.58671988071</v>
      </c>
      <c r="D46" s="115">
        <f t="shared" si="0"/>
        <v>187.13</v>
      </c>
      <c r="E46" s="115">
        <f t="shared" si="1"/>
        <v>2491.9120849409514</v>
      </c>
      <c r="F46" s="115">
        <f t="shared" si="3"/>
        <v>2679.04</v>
      </c>
      <c r="G46" s="115">
        <f t="shared" si="2"/>
        <v>72360.674634939758</v>
      </c>
    </row>
    <row r="47" spans="1:7" x14ac:dyDescent="0.3">
      <c r="A47" s="114">
        <f t="shared" si="4"/>
        <v>45170</v>
      </c>
      <c r="B47" s="99">
        <v>33</v>
      </c>
      <c r="C47" s="88">
        <f t="shared" si="5"/>
        <v>72360.674634939758</v>
      </c>
      <c r="D47" s="115">
        <f t="shared" si="0"/>
        <v>180.9</v>
      </c>
      <c r="E47" s="115">
        <f t="shared" si="1"/>
        <v>2498.141865153304</v>
      </c>
      <c r="F47" s="115">
        <f t="shared" si="3"/>
        <v>2679.04</v>
      </c>
      <c r="G47" s="115">
        <f t="shared" si="2"/>
        <v>69862.532769786456</v>
      </c>
    </row>
    <row r="48" spans="1:7" x14ac:dyDescent="0.3">
      <c r="A48" s="114">
        <f t="shared" si="4"/>
        <v>45200</v>
      </c>
      <c r="B48" s="99">
        <v>34</v>
      </c>
      <c r="C48" s="88">
        <f t="shared" si="5"/>
        <v>69862.532769786456</v>
      </c>
      <c r="D48" s="115">
        <f t="shared" si="0"/>
        <v>174.66</v>
      </c>
      <c r="E48" s="115">
        <f t="shared" si="1"/>
        <v>2504.3872198161876</v>
      </c>
      <c r="F48" s="115">
        <f t="shared" si="3"/>
        <v>2679.04</v>
      </c>
      <c r="G48" s="115">
        <f t="shared" si="2"/>
        <v>67358.145549970272</v>
      </c>
    </row>
    <row r="49" spans="1:7" x14ac:dyDescent="0.3">
      <c r="A49" s="114">
        <f t="shared" si="4"/>
        <v>45231</v>
      </c>
      <c r="B49" s="99">
        <v>35</v>
      </c>
      <c r="C49" s="88">
        <f t="shared" si="5"/>
        <v>67358.145549970272</v>
      </c>
      <c r="D49" s="115">
        <f t="shared" si="0"/>
        <v>168.4</v>
      </c>
      <c r="E49" s="115">
        <f t="shared" si="1"/>
        <v>2510.6481878657278</v>
      </c>
      <c r="F49" s="115">
        <f t="shared" si="3"/>
        <v>2679.04</v>
      </c>
      <c r="G49" s="115">
        <f t="shared" si="2"/>
        <v>64847.497362104543</v>
      </c>
    </row>
    <row r="50" spans="1:7" x14ac:dyDescent="0.3">
      <c r="A50" s="114">
        <f t="shared" si="4"/>
        <v>45261</v>
      </c>
      <c r="B50" s="99">
        <v>36</v>
      </c>
      <c r="C50" s="88">
        <f t="shared" si="5"/>
        <v>64847.497362104543</v>
      </c>
      <c r="D50" s="115">
        <f t="shared" si="0"/>
        <v>162.12</v>
      </c>
      <c r="E50" s="115">
        <f t="shared" si="1"/>
        <v>2516.9248083353923</v>
      </c>
      <c r="F50" s="115">
        <f t="shared" si="3"/>
        <v>2679.04</v>
      </c>
      <c r="G50" s="115">
        <f t="shared" si="2"/>
        <v>62330.572553769147</v>
      </c>
    </row>
    <row r="51" spans="1:7" x14ac:dyDescent="0.3">
      <c r="A51" s="114">
        <f t="shared" si="4"/>
        <v>45292</v>
      </c>
      <c r="B51" s="99">
        <v>37</v>
      </c>
      <c r="C51" s="88">
        <f t="shared" si="5"/>
        <v>62330.572553769147</v>
      </c>
      <c r="D51" s="115">
        <f t="shared" si="0"/>
        <v>155.83000000000001</v>
      </c>
      <c r="E51" s="115">
        <f t="shared" si="1"/>
        <v>2523.2171203562307</v>
      </c>
      <c r="F51" s="115">
        <f t="shared" si="3"/>
        <v>2679.04</v>
      </c>
      <c r="G51" s="115">
        <f t="shared" si="2"/>
        <v>59807.355433412915</v>
      </c>
    </row>
    <row r="52" spans="1:7" x14ac:dyDescent="0.3">
      <c r="A52" s="114">
        <f t="shared" si="4"/>
        <v>45323</v>
      </c>
      <c r="B52" s="99">
        <v>38</v>
      </c>
      <c r="C52" s="88">
        <f t="shared" si="5"/>
        <v>59807.355433412915</v>
      </c>
      <c r="D52" s="115">
        <f t="shared" si="0"/>
        <v>149.52000000000001</v>
      </c>
      <c r="E52" s="115">
        <f t="shared" si="1"/>
        <v>2529.5251631571209</v>
      </c>
      <c r="F52" s="115">
        <f t="shared" si="3"/>
        <v>2679.04</v>
      </c>
      <c r="G52" s="115">
        <f t="shared" si="2"/>
        <v>57277.830270255792</v>
      </c>
    </row>
    <row r="53" spans="1:7" x14ac:dyDescent="0.3">
      <c r="A53" s="114">
        <f t="shared" si="4"/>
        <v>45352</v>
      </c>
      <c r="B53" s="99">
        <v>39</v>
      </c>
      <c r="C53" s="88">
        <f t="shared" si="5"/>
        <v>57277.830270255792</v>
      </c>
      <c r="D53" s="115">
        <f t="shared" si="0"/>
        <v>143.19</v>
      </c>
      <c r="E53" s="115">
        <f t="shared" si="1"/>
        <v>2535.8489760650141</v>
      </c>
      <c r="F53" s="115">
        <f t="shared" si="3"/>
        <v>2679.04</v>
      </c>
      <c r="G53" s="115">
        <f t="shared" si="2"/>
        <v>54741.98129419078</v>
      </c>
    </row>
    <row r="54" spans="1:7" x14ac:dyDescent="0.3">
      <c r="A54" s="114">
        <f t="shared" si="4"/>
        <v>45383</v>
      </c>
      <c r="B54" s="99">
        <v>40</v>
      </c>
      <c r="C54" s="88">
        <f t="shared" si="5"/>
        <v>54741.98129419078</v>
      </c>
      <c r="D54" s="115">
        <f t="shared" si="0"/>
        <v>136.85</v>
      </c>
      <c r="E54" s="115">
        <f t="shared" si="1"/>
        <v>2542.1885985051763</v>
      </c>
      <c r="F54" s="115">
        <f t="shared" si="3"/>
        <v>2679.04</v>
      </c>
      <c r="G54" s="115">
        <f t="shared" si="2"/>
        <v>52199.792695685603</v>
      </c>
    </row>
    <row r="55" spans="1:7" x14ac:dyDescent="0.3">
      <c r="A55" s="114">
        <f t="shared" si="4"/>
        <v>45413</v>
      </c>
      <c r="B55" s="99">
        <v>41</v>
      </c>
      <c r="C55" s="88">
        <f t="shared" si="5"/>
        <v>52199.792695685603</v>
      </c>
      <c r="D55" s="115">
        <f t="shared" si="0"/>
        <v>130.5</v>
      </c>
      <c r="E55" s="115">
        <f t="shared" si="1"/>
        <v>2548.5440700014392</v>
      </c>
      <c r="F55" s="115">
        <f t="shared" si="3"/>
        <v>2679.04</v>
      </c>
      <c r="G55" s="115">
        <f t="shared" si="2"/>
        <v>49651.248625684166</v>
      </c>
    </row>
    <row r="56" spans="1:7" x14ac:dyDescent="0.3">
      <c r="A56" s="114">
        <f t="shared" si="4"/>
        <v>45444</v>
      </c>
      <c r="B56" s="99">
        <v>42</v>
      </c>
      <c r="C56" s="88">
        <f t="shared" si="5"/>
        <v>49651.248625684166</v>
      </c>
      <c r="D56" s="115">
        <f t="shared" si="0"/>
        <v>124.13</v>
      </c>
      <c r="E56" s="115">
        <f t="shared" si="1"/>
        <v>2554.9154301764429</v>
      </c>
      <c r="F56" s="115">
        <f t="shared" si="3"/>
        <v>2679.04</v>
      </c>
      <c r="G56" s="115">
        <f t="shared" si="2"/>
        <v>47096.333195507723</v>
      </c>
    </row>
    <row r="57" spans="1:7" x14ac:dyDescent="0.3">
      <c r="A57" s="114">
        <f t="shared" si="4"/>
        <v>45474</v>
      </c>
      <c r="B57" s="99">
        <v>43</v>
      </c>
      <c r="C57" s="88">
        <f t="shared" si="5"/>
        <v>47096.333195507723</v>
      </c>
      <c r="D57" s="115">
        <f t="shared" si="0"/>
        <v>117.74</v>
      </c>
      <c r="E57" s="115">
        <f t="shared" si="1"/>
        <v>2561.3027187518842</v>
      </c>
      <c r="F57" s="115">
        <f t="shared" si="3"/>
        <v>2679.04</v>
      </c>
      <c r="G57" s="115">
        <f t="shared" si="2"/>
        <v>44535.030476755841</v>
      </c>
    </row>
    <row r="58" spans="1:7" x14ac:dyDescent="0.3">
      <c r="A58" s="114">
        <f t="shared" si="4"/>
        <v>45505</v>
      </c>
      <c r="B58" s="99">
        <v>44</v>
      </c>
      <c r="C58" s="88">
        <f t="shared" si="5"/>
        <v>44535.030476755841</v>
      </c>
      <c r="D58" s="115">
        <f t="shared" si="0"/>
        <v>111.34</v>
      </c>
      <c r="E58" s="115">
        <f t="shared" si="1"/>
        <v>2567.7059755487639</v>
      </c>
      <c r="F58" s="115">
        <f t="shared" si="3"/>
        <v>2679.04</v>
      </c>
      <c r="G58" s="115">
        <f t="shared" si="2"/>
        <v>41967.324501207077</v>
      </c>
    </row>
    <row r="59" spans="1:7" x14ac:dyDescent="0.3">
      <c r="A59" s="114">
        <f t="shared" si="4"/>
        <v>45536</v>
      </c>
      <c r="B59" s="99">
        <v>45</v>
      </c>
      <c r="C59" s="88">
        <f t="shared" si="5"/>
        <v>41967.324501207077</v>
      </c>
      <c r="D59" s="115">
        <f t="shared" si="0"/>
        <v>104.92</v>
      </c>
      <c r="E59" s="115">
        <f t="shared" si="1"/>
        <v>2574.1252404876359</v>
      </c>
      <c r="F59" s="115">
        <f t="shared" si="3"/>
        <v>2679.04</v>
      </c>
      <c r="G59" s="115">
        <f t="shared" si="2"/>
        <v>39393.199260719441</v>
      </c>
    </row>
    <row r="60" spans="1:7" x14ac:dyDescent="0.3">
      <c r="A60" s="114">
        <f t="shared" si="4"/>
        <v>45566</v>
      </c>
      <c r="B60" s="99">
        <v>46</v>
      </c>
      <c r="C60" s="88">
        <f t="shared" si="5"/>
        <v>39393.199260719441</v>
      </c>
      <c r="D60" s="115">
        <f t="shared" si="0"/>
        <v>98.48</v>
      </c>
      <c r="E60" s="115">
        <f t="shared" si="1"/>
        <v>2580.5605535888549</v>
      </c>
      <c r="F60" s="115">
        <f t="shared" si="3"/>
        <v>2679.04</v>
      </c>
      <c r="G60" s="115">
        <f t="shared" si="2"/>
        <v>36812.638707130587</v>
      </c>
    </row>
    <row r="61" spans="1:7" x14ac:dyDescent="0.3">
      <c r="A61" s="114">
        <f t="shared" si="4"/>
        <v>45597</v>
      </c>
      <c r="B61" s="99">
        <v>47</v>
      </c>
      <c r="C61" s="88">
        <f t="shared" si="5"/>
        <v>36812.638707130587</v>
      </c>
      <c r="D61" s="115">
        <f t="shared" si="0"/>
        <v>92.03</v>
      </c>
      <c r="E61" s="115">
        <f t="shared" si="1"/>
        <v>2587.011954972827</v>
      </c>
      <c r="F61" s="115">
        <f t="shared" si="3"/>
        <v>2679.04</v>
      </c>
      <c r="G61" s="115">
        <f t="shared" si="2"/>
        <v>34225.626752157761</v>
      </c>
    </row>
    <row r="62" spans="1:7" x14ac:dyDescent="0.3">
      <c r="A62" s="114">
        <f t="shared" si="4"/>
        <v>45627</v>
      </c>
      <c r="B62" s="99">
        <v>48</v>
      </c>
      <c r="C62" s="88">
        <f t="shared" si="5"/>
        <v>34225.626752157761</v>
      </c>
      <c r="D62" s="115">
        <f t="shared" si="0"/>
        <v>85.56</v>
      </c>
      <c r="E62" s="115">
        <f t="shared" si="1"/>
        <v>2593.4794848602587</v>
      </c>
      <c r="F62" s="115">
        <f t="shared" si="3"/>
        <v>2679.04</v>
      </c>
      <c r="G62" s="115">
        <f t="shared" si="2"/>
        <v>31632.147267297503</v>
      </c>
    </row>
    <row r="63" spans="1:7" x14ac:dyDescent="0.3">
      <c r="A63" s="114">
        <f t="shared" si="4"/>
        <v>45658</v>
      </c>
      <c r="B63" s="99">
        <v>49</v>
      </c>
      <c r="C63" s="88">
        <f t="shared" si="5"/>
        <v>31632.147267297503</v>
      </c>
      <c r="D63" s="115">
        <f t="shared" si="0"/>
        <v>79.08</v>
      </c>
      <c r="E63" s="115">
        <f t="shared" si="1"/>
        <v>2599.9631835724099</v>
      </c>
      <c r="F63" s="115">
        <f t="shared" si="3"/>
        <v>2679.04</v>
      </c>
      <c r="G63" s="115">
        <f t="shared" si="2"/>
        <v>29032.184083725093</v>
      </c>
    </row>
    <row r="64" spans="1:7" x14ac:dyDescent="0.3">
      <c r="A64" s="114">
        <f t="shared" si="4"/>
        <v>45689</v>
      </c>
      <c r="B64" s="99">
        <v>50</v>
      </c>
      <c r="C64" s="88">
        <f t="shared" si="5"/>
        <v>29032.184083725093</v>
      </c>
      <c r="D64" s="115">
        <f t="shared" si="0"/>
        <v>72.58</v>
      </c>
      <c r="E64" s="115">
        <f t="shared" si="1"/>
        <v>2606.4630915313405</v>
      </c>
      <c r="F64" s="115">
        <f t="shared" si="3"/>
        <v>2679.04</v>
      </c>
      <c r="G64" s="115">
        <f t="shared" si="2"/>
        <v>26425.720992193754</v>
      </c>
    </row>
    <row r="65" spans="1:7" x14ac:dyDescent="0.3">
      <c r="A65" s="114">
        <f t="shared" si="4"/>
        <v>45717</v>
      </c>
      <c r="B65" s="99">
        <v>51</v>
      </c>
      <c r="C65" s="88">
        <f t="shared" si="5"/>
        <v>26425.720992193754</v>
      </c>
      <c r="D65" s="115">
        <f t="shared" si="0"/>
        <v>66.06</v>
      </c>
      <c r="E65" s="115">
        <f t="shared" si="1"/>
        <v>2612.9792492601691</v>
      </c>
      <c r="F65" s="115">
        <f t="shared" si="3"/>
        <v>2679.04</v>
      </c>
      <c r="G65" s="115">
        <f t="shared" si="2"/>
        <v>23812.741742933584</v>
      </c>
    </row>
    <row r="66" spans="1:7" x14ac:dyDescent="0.3">
      <c r="A66" s="114">
        <f t="shared" si="4"/>
        <v>45748</v>
      </c>
      <c r="B66" s="99">
        <v>52</v>
      </c>
      <c r="C66" s="88">
        <f t="shared" si="5"/>
        <v>23812.741742933584</v>
      </c>
      <c r="D66" s="115">
        <f t="shared" si="0"/>
        <v>59.53</v>
      </c>
      <c r="E66" s="115">
        <f t="shared" si="1"/>
        <v>2619.5116973833192</v>
      </c>
      <c r="F66" s="115">
        <f t="shared" si="3"/>
        <v>2679.04</v>
      </c>
      <c r="G66" s="115">
        <f t="shared" si="2"/>
        <v>21193.230045550263</v>
      </c>
    </row>
    <row r="67" spans="1:7" x14ac:dyDescent="0.3">
      <c r="A67" s="114">
        <f t="shared" si="4"/>
        <v>45778</v>
      </c>
      <c r="B67" s="99">
        <v>53</v>
      </c>
      <c r="C67" s="88">
        <f t="shared" si="5"/>
        <v>21193.230045550263</v>
      </c>
      <c r="D67" s="115">
        <f t="shared" si="0"/>
        <v>52.98</v>
      </c>
      <c r="E67" s="115">
        <f t="shared" si="1"/>
        <v>2626.0604766267779</v>
      </c>
      <c r="F67" s="115">
        <f t="shared" si="3"/>
        <v>2679.04</v>
      </c>
      <c r="G67" s="115">
        <f t="shared" si="2"/>
        <v>18567.169568923484</v>
      </c>
    </row>
    <row r="68" spans="1:7" x14ac:dyDescent="0.3">
      <c r="A68" s="114">
        <f t="shared" si="4"/>
        <v>45809</v>
      </c>
      <c r="B68" s="99">
        <v>54</v>
      </c>
      <c r="C68" s="88">
        <f t="shared" si="5"/>
        <v>18567.169568923484</v>
      </c>
      <c r="D68" s="115">
        <f t="shared" si="0"/>
        <v>46.42</v>
      </c>
      <c r="E68" s="115">
        <f t="shared" si="1"/>
        <v>2632.6256278183446</v>
      </c>
      <c r="F68" s="115">
        <f t="shared" si="3"/>
        <v>2679.04</v>
      </c>
      <c r="G68" s="115">
        <f t="shared" si="2"/>
        <v>15934.543941105139</v>
      </c>
    </row>
    <row r="69" spans="1:7" x14ac:dyDescent="0.3">
      <c r="A69" s="114">
        <f t="shared" si="4"/>
        <v>45839</v>
      </c>
      <c r="B69" s="99">
        <v>55</v>
      </c>
      <c r="C69" s="88">
        <f t="shared" si="5"/>
        <v>15934.543941105139</v>
      </c>
      <c r="D69" s="115">
        <f t="shared" si="0"/>
        <v>39.840000000000003</v>
      </c>
      <c r="E69" s="115">
        <f t="shared" si="1"/>
        <v>2639.207191887891</v>
      </c>
      <c r="F69" s="115">
        <f t="shared" si="3"/>
        <v>2679.04</v>
      </c>
      <c r="G69" s="115">
        <f t="shared" si="2"/>
        <v>13295.336749217247</v>
      </c>
    </row>
    <row r="70" spans="1:7" x14ac:dyDescent="0.3">
      <c r="A70" s="114">
        <f t="shared" si="4"/>
        <v>45870</v>
      </c>
      <c r="B70" s="99">
        <v>56</v>
      </c>
      <c r="C70" s="88">
        <f t="shared" si="5"/>
        <v>13295.336749217247</v>
      </c>
      <c r="D70" s="115">
        <f t="shared" si="0"/>
        <v>33.24</v>
      </c>
      <c r="E70" s="115">
        <f t="shared" si="1"/>
        <v>2645.8052098676103</v>
      </c>
      <c r="F70" s="115">
        <f t="shared" si="3"/>
        <v>2679.04</v>
      </c>
      <c r="G70" s="115">
        <f t="shared" si="2"/>
        <v>10649.531539349637</v>
      </c>
    </row>
    <row r="71" spans="1:7" x14ac:dyDescent="0.3">
      <c r="A71" s="114">
        <f t="shared" si="4"/>
        <v>45901</v>
      </c>
      <c r="B71" s="99">
        <v>57</v>
      </c>
      <c r="C71" s="88">
        <f t="shared" si="5"/>
        <v>10649.531539349637</v>
      </c>
      <c r="D71" s="115">
        <f t="shared" si="0"/>
        <v>26.62</v>
      </c>
      <c r="E71" s="115">
        <f t="shared" si="1"/>
        <v>2652.4197228922794</v>
      </c>
      <c r="F71" s="115">
        <f t="shared" si="3"/>
        <v>2679.04</v>
      </c>
      <c r="G71" s="115">
        <f t="shared" si="2"/>
        <v>7997.1118164573572</v>
      </c>
    </row>
    <row r="72" spans="1:7" x14ac:dyDescent="0.3">
      <c r="A72" s="114">
        <f t="shared" si="4"/>
        <v>45931</v>
      </c>
      <c r="B72" s="99">
        <v>58</v>
      </c>
      <c r="C72" s="88">
        <f t="shared" si="5"/>
        <v>7997.1118164573572</v>
      </c>
      <c r="D72" s="115">
        <f t="shared" si="0"/>
        <v>19.989999999999998</v>
      </c>
      <c r="E72" s="115">
        <f t="shared" si="1"/>
        <v>2659.0507721995095</v>
      </c>
      <c r="F72" s="115">
        <f t="shared" si="3"/>
        <v>2679.04</v>
      </c>
      <c r="G72" s="115">
        <f t="shared" si="2"/>
        <v>5338.0610442578472</v>
      </c>
    </row>
    <row r="73" spans="1:7" x14ac:dyDescent="0.3">
      <c r="A73" s="114">
        <f t="shared" si="4"/>
        <v>45962</v>
      </c>
      <c r="B73" s="99">
        <v>59</v>
      </c>
      <c r="C73" s="88">
        <f t="shared" si="5"/>
        <v>5338.0610442578472</v>
      </c>
      <c r="D73" s="115">
        <f t="shared" si="0"/>
        <v>13.35</v>
      </c>
      <c r="E73" s="115">
        <f t="shared" si="1"/>
        <v>2665.698399130009</v>
      </c>
      <c r="F73" s="115">
        <f t="shared" si="3"/>
        <v>2679.04</v>
      </c>
      <c r="G73" s="115">
        <f t="shared" si="2"/>
        <v>2672.3626451278383</v>
      </c>
    </row>
    <row r="74" spans="1:7" x14ac:dyDescent="0.3">
      <c r="A74" s="114">
        <f t="shared" si="4"/>
        <v>45992</v>
      </c>
      <c r="B74" s="99">
        <v>60</v>
      </c>
      <c r="C74" s="88">
        <f t="shared" si="5"/>
        <v>2672.3626451278383</v>
      </c>
      <c r="D74" s="115">
        <f t="shared" si="0"/>
        <v>6.68</v>
      </c>
      <c r="E74" s="115">
        <f t="shared" si="1"/>
        <v>2672.3626451278337</v>
      </c>
      <c r="F74" s="115">
        <f t="shared" si="3"/>
        <v>2679.04</v>
      </c>
      <c r="G74" s="115">
        <f t="shared" si="2"/>
        <v>4.5474735088646412E-12</v>
      </c>
    </row>
    <row r="75" spans="1:7" x14ac:dyDescent="0.3">
      <c r="A75" s="114"/>
      <c r="B75" s="99"/>
      <c r="C75" s="88"/>
      <c r="D75" s="115"/>
      <c r="E75" s="115"/>
      <c r="F75" s="115"/>
      <c r="G75" s="115"/>
    </row>
    <row r="76" spans="1:7" x14ac:dyDescent="0.3">
      <c r="A76" s="114"/>
      <c r="B76" s="99"/>
      <c r="C76" s="88"/>
      <c r="D76" s="115"/>
      <c r="E76" s="115"/>
      <c r="F76" s="115"/>
      <c r="G76" s="115"/>
    </row>
    <row r="77" spans="1:7" x14ac:dyDescent="0.3">
      <c r="A77" s="114"/>
      <c r="B77" s="99"/>
      <c r="C77" s="88"/>
      <c r="D77" s="115"/>
      <c r="E77" s="115"/>
      <c r="F77" s="115"/>
      <c r="G77" s="115"/>
    </row>
    <row r="78" spans="1:7" x14ac:dyDescent="0.3">
      <c r="A78" s="114"/>
      <c r="B78" s="99"/>
      <c r="C78" s="88"/>
      <c r="D78" s="115"/>
      <c r="E78" s="115"/>
      <c r="F78" s="115"/>
      <c r="G78" s="115"/>
    </row>
    <row r="79" spans="1:7" x14ac:dyDescent="0.3">
      <c r="A79" s="114"/>
      <c r="B79" s="99"/>
      <c r="C79" s="88"/>
      <c r="D79" s="115"/>
      <c r="E79" s="115"/>
      <c r="F79" s="115"/>
      <c r="G79" s="115"/>
    </row>
    <row r="80" spans="1:7" x14ac:dyDescent="0.3">
      <c r="A80" s="114"/>
      <c r="B80" s="99"/>
      <c r="C80" s="88"/>
      <c r="D80" s="115"/>
      <c r="E80" s="115"/>
      <c r="F80" s="115"/>
      <c r="G80" s="115"/>
    </row>
    <row r="81" spans="1:7" x14ac:dyDescent="0.3">
      <c r="A81" s="114"/>
      <c r="B81" s="99"/>
      <c r="C81" s="88"/>
      <c r="D81" s="115"/>
      <c r="E81" s="115"/>
      <c r="F81" s="115"/>
      <c r="G81" s="115"/>
    </row>
    <row r="82" spans="1:7" x14ac:dyDescent="0.3">
      <c r="A82" s="114"/>
      <c r="B82" s="99"/>
      <c r="C82" s="88"/>
      <c r="D82" s="115"/>
      <c r="E82" s="115"/>
      <c r="F82" s="115"/>
      <c r="G82" s="115"/>
    </row>
    <row r="83" spans="1:7" x14ac:dyDescent="0.3">
      <c r="A83" s="114"/>
      <c r="B83" s="99"/>
      <c r="C83" s="88"/>
      <c r="D83" s="115"/>
      <c r="E83" s="115"/>
      <c r="F83" s="115"/>
      <c r="G83" s="115"/>
    </row>
    <row r="84" spans="1:7" x14ac:dyDescent="0.3">
      <c r="A84" s="114"/>
      <c r="B84" s="99"/>
      <c r="C84" s="88"/>
      <c r="D84" s="115"/>
      <c r="E84" s="115"/>
      <c r="F84" s="115"/>
      <c r="G84" s="115"/>
    </row>
    <row r="85" spans="1:7" x14ac:dyDescent="0.3">
      <c r="A85" s="114"/>
      <c r="B85" s="99"/>
      <c r="C85" s="88"/>
      <c r="D85" s="115"/>
      <c r="E85" s="115"/>
      <c r="F85" s="115"/>
      <c r="G85" s="115"/>
    </row>
    <row r="86" spans="1:7" x14ac:dyDescent="0.3">
      <c r="A86" s="114"/>
      <c r="B86" s="99"/>
      <c r="C86" s="88"/>
      <c r="D86" s="115"/>
      <c r="E86" s="115"/>
      <c r="F86" s="115"/>
      <c r="G86" s="115"/>
    </row>
    <row r="87" spans="1:7" x14ac:dyDescent="0.3">
      <c r="A87" s="114"/>
      <c r="B87" s="99"/>
      <c r="C87" s="88"/>
      <c r="D87" s="115"/>
      <c r="E87" s="115"/>
      <c r="F87" s="115"/>
      <c r="G87" s="115"/>
    </row>
    <row r="88" spans="1:7" x14ac:dyDescent="0.3">
      <c r="A88" s="114"/>
      <c r="B88" s="99"/>
      <c r="C88" s="88"/>
      <c r="D88" s="115"/>
      <c r="E88" s="115"/>
      <c r="F88" s="115"/>
      <c r="G88" s="115"/>
    </row>
    <row r="89" spans="1:7" x14ac:dyDescent="0.3">
      <c r="A89" s="114"/>
      <c r="B89" s="99"/>
      <c r="C89" s="88"/>
      <c r="D89" s="115"/>
      <c r="E89" s="115"/>
      <c r="F89" s="115"/>
      <c r="G89" s="115"/>
    </row>
    <row r="90" spans="1:7" x14ac:dyDescent="0.3">
      <c r="A90" s="114"/>
      <c r="B90" s="99"/>
      <c r="C90" s="88"/>
      <c r="D90" s="115"/>
      <c r="E90" s="115"/>
      <c r="F90" s="115"/>
      <c r="G90" s="115"/>
    </row>
    <row r="91" spans="1:7" x14ac:dyDescent="0.3">
      <c r="A91" s="114"/>
      <c r="B91" s="99"/>
      <c r="C91" s="88"/>
      <c r="D91" s="115"/>
      <c r="E91" s="115"/>
      <c r="F91" s="115"/>
      <c r="G91" s="115"/>
    </row>
    <row r="92" spans="1:7" x14ac:dyDescent="0.3">
      <c r="A92" s="114"/>
      <c r="B92" s="99"/>
      <c r="C92" s="88"/>
      <c r="D92" s="115"/>
      <c r="E92" s="115"/>
      <c r="F92" s="115"/>
      <c r="G92" s="115"/>
    </row>
    <row r="93" spans="1:7" x14ac:dyDescent="0.3">
      <c r="A93" s="114"/>
      <c r="B93" s="99"/>
      <c r="C93" s="88"/>
      <c r="D93" s="115"/>
      <c r="E93" s="115"/>
      <c r="F93" s="115"/>
      <c r="G93" s="115"/>
    </row>
    <row r="94" spans="1:7" x14ac:dyDescent="0.3">
      <c r="A94" s="114"/>
      <c r="B94" s="99"/>
      <c r="C94" s="88"/>
      <c r="D94" s="115"/>
      <c r="E94" s="115"/>
      <c r="F94" s="115"/>
      <c r="G94" s="115"/>
    </row>
    <row r="95" spans="1:7" x14ac:dyDescent="0.3">
      <c r="A95" s="114"/>
      <c r="B95" s="99"/>
      <c r="C95" s="88"/>
      <c r="D95" s="115"/>
      <c r="E95" s="115"/>
      <c r="F95" s="115"/>
      <c r="G95" s="115"/>
    </row>
    <row r="96" spans="1:7" x14ac:dyDescent="0.3">
      <c r="A96" s="114"/>
      <c r="B96" s="99"/>
      <c r="C96" s="88"/>
      <c r="D96" s="115"/>
      <c r="E96" s="115"/>
      <c r="F96" s="115"/>
      <c r="G96" s="115"/>
    </row>
    <row r="97" spans="1:7" x14ac:dyDescent="0.3">
      <c r="A97" s="114"/>
      <c r="B97" s="99"/>
      <c r="C97" s="88"/>
      <c r="D97" s="115"/>
      <c r="E97" s="115"/>
      <c r="F97" s="115"/>
      <c r="G97" s="115"/>
    </row>
    <row r="98" spans="1:7" x14ac:dyDescent="0.3">
      <c r="A98" s="114"/>
      <c r="B98" s="99"/>
      <c r="C98" s="88"/>
      <c r="D98" s="115"/>
      <c r="E98" s="115"/>
      <c r="F98" s="115"/>
      <c r="G98" s="115"/>
    </row>
    <row r="99" spans="1:7" x14ac:dyDescent="0.3">
      <c r="A99" s="114"/>
      <c r="B99" s="99"/>
      <c r="C99" s="88"/>
      <c r="D99" s="115"/>
      <c r="E99" s="115"/>
      <c r="F99" s="115"/>
      <c r="G99" s="115"/>
    </row>
    <row r="100" spans="1:7" x14ac:dyDescent="0.3">
      <c r="A100" s="114"/>
      <c r="B100" s="99"/>
      <c r="C100" s="88"/>
      <c r="D100" s="115"/>
      <c r="E100" s="115"/>
      <c r="F100" s="115"/>
      <c r="G100" s="115"/>
    </row>
    <row r="101" spans="1:7" x14ac:dyDescent="0.3">
      <c r="A101" s="114"/>
      <c r="B101" s="99"/>
      <c r="C101" s="88"/>
      <c r="D101" s="115"/>
      <c r="E101" s="115"/>
      <c r="F101" s="115"/>
      <c r="G101" s="115"/>
    </row>
    <row r="102" spans="1:7" x14ac:dyDescent="0.3">
      <c r="A102" s="114"/>
      <c r="B102" s="99"/>
      <c r="C102" s="88"/>
      <c r="D102" s="115"/>
      <c r="E102" s="115"/>
      <c r="F102" s="115"/>
      <c r="G102" s="115"/>
    </row>
    <row r="103" spans="1:7" x14ac:dyDescent="0.3">
      <c r="A103" s="114"/>
      <c r="B103" s="99"/>
      <c r="C103" s="88"/>
      <c r="D103" s="115"/>
      <c r="E103" s="115"/>
      <c r="F103" s="115"/>
      <c r="G103" s="115"/>
    </row>
    <row r="104" spans="1:7" x14ac:dyDescent="0.3">
      <c r="A104" s="114"/>
      <c r="B104" s="99"/>
      <c r="C104" s="88"/>
      <c r="D104" s="115"/>
      <c r="E104" s="115"/>
      <c r="F104" s="115"/>
      <c r="G104" s="115"/>
    </row>
    <row r="105" spans="1:7" x14ac:dyDescent="0.3">
      <c r="A105" s="114"/>
      <c r="B105" s="99"/>
      <c r="C105" s="88"/>
      <c r="D105" s="115"/>
      <c r="E105" s="115"/>
      <c r="F105" s="115"/>
      <c r="G105" s="115"/>
    </row>
    <row r="106" spans="1:7" x14ac:dyDescent="0.3">
      <c r="A106" s="114"/>
      <c r="B106" s="99"/>
      <c r="C106" s="88"/>
      <c r="D106" s="115"/>
      <c r="E106" s="115"/>
      <c r="F106" s="115"/>
      <c r="G106" s="115"/>
    </row>
    <row r="107" spans="1:7" x14ac:dyDescent="0.3">
      <c r="A107" s="114"/>
      <c r="B107" s="99"/>
      <c r="C107" s="88"/>
      <c r="D107" s="115"/>
      <c r="E107" s="115"/>
      <c r="F107" s="115"/>
      <c r="G107" s="115"/>
    </row>
    <row r="108" spans="1:7" x14ac:dyDescent="0.3">
      <c r="A108" s="114"/>
      <c r="B108" s="99"/>
      <c r="C108" s="88"/>
      <c r="D108" s="115"/>
      <c r="E108" s="115"/>
      <c r="F108" s="115"/>
      <c r="G108" s="115"/>
    </row>
    <row r="109" spans="1:7" x14ac:dyDescent="0.3">
      <c r="A109" s="114"/>
      <c r="B109" s="99"/>
      <c r="C109" s="88"/>
      <c r="D109" s="115"/>
      <c r="E109" s="115"/>
      <c r="F109" s="115"/>
      <c r="G109" s="115"/>
    </row>
    <row r="110" spans="1:7" x14ac:dyDescent="0.3">
      <c r="A110" s="114"/>
      <c r="B110" s="99"/>
      <c r="C110" s="88"/>
      <c r="D110" s="115"/>
      <c r="E110" s="115"/>
      <c r="F110" s="115"/>
      <c r="G110" s="115"/>
    </row>
    <row r="111" spans="1:7" x14ac:dyDescent="0.3">
      <c r="A111" s="114"/>
      <c r="B111" s="99"/>
      <c r="C111" s="88"/>
      <c r="D111" s="115"/>
      <c r="E111" s="115"/>
      <c r="F111" s="115"/>
      <c r="G111" s="115"/>
    </row>
    <row r="112" spans="1:7" x14ac:dyDescent="0.3">
      <c r="A112" s="114"/>
      <c r="B112" s="99"/>
      <c r="C112" s="88"/>
      <c r="D112" s="115"/>
      <c r="E112" s="115"/>
      <c r="F112" s="115"/>
      <c r="G112" s="115"/>
    </row>
    <row r="113" spans="1:7" x14ac:dyDescent="0.3">
      <c r="A113" s="114"/>
      <c r="B113" s="99"/>
      <c r="C113" s="88"/>
      <c r="D113" s="115"/>
      <c r="E113" s="115"/>
      <c r="F113" s="115"/>
      <c r="G113" s="115"/>
    </row>
    <row r="114" spans="1:7" x14ac:dyDescent="0.3">
      <c r="A114" s="114"/>
      <c r="B114" s="99"/>
      <c r="C114" s="88"/>
      <c r="D114" s="115"/>
      <c r="E114" s="115"/>
      <c r="F114" s="115"/>
      <c r="G114" s="115"/>
    </row>
    <row r="115" spans="1:7" x14ac:dyDescent="0.3">
      <c r="A115" s="114"/>
      <c r="B115" s="99"/>
      <c r="C115" s="88"/>
      <c r="D115" s="115"/>
      <c r="E115" s="115"/>
      <c r="F115" s="115"/>
      <c r="G115" s="115"/>
    </row>
    <row r="116" spans="1:7" x14ac:dyDescent="0.3">
      <c r="A116" s="114"/>
      <c r="B116" s="99"/>
      <c r="C116" s="88"/>
      <c r="D116" s="115"/>
      <c r="E116" s="115"/>
      <c r="F116" s="115"/>
      <c r="G116" s="115"/>
    </row>
    <row r="117" spans="1:7" x14ac:dyDescent="0.3">
      <c r="A117" s="114"/>
      <c r="B117" s="99"/>
      <c r="C117" s="88"/>
      <c r="D117" s="115"/>
      <c r="E117" s="115"/>
      <c r="F117" s="115"/>
      <c r="G117" s="115"/>
    </row>
    <row r="118" spans="1:7" x14ac:dyDescent="0.3">
      <c r="A118" s="114"/>
      <c r="B118" s="99"/>
      <c r="C118" s="88"/>
      <c r="D118" s="115"/>
      <c r="E118" s="115"/>
      <c r="F118" s="115"/>
      <c r="G118" s="115"/>
    </row>
    <row r="119" spans="1:7" x14ac:dyDescent="0.3">
      <c r="A119" s="114"/>
      <c r="B119" s="99"/>
      <c r="C119" s="88"/>
      <c r="D119" s="115"/>
      <c r="E119" s="115"/>
      <c r="F119" s="115"/>
      <c r="G119" s="115"/>
    </row>
    <row r="120" spans="1:7" x14ac:dyDescent="0.3">
      <c r="A120" s="114"/>
      <c r="B120" s="99"/>
      <c r="C120" s="88"/>
      <c r="D120" s="115"/>
      <c r="E120" s="115"/>
      <c r="F120" s="115"/>
      <c r="G120" s="115"/>
    </row>
    <row r="121" spans="1:7" x14ac:dyDescent="0.3">
      <c r="A121" s="114"/>
      <c r="B121" s="99"/>
      <c r="C121" s="88"/>
      <c r="D121" s="115"/>
      <c r="E121" s="115"/>
      <c r="F121" s="115"/>
      <c r="G121" s="115"/>
    </row>
    <row r="122" spans="1:7" x14ac:dyDescent="0.3">
      <c r="A122" s="114"/>
      <c r="B122" s="99"/>
      <c r="C122" s="88"/>
      <c r="D122" s="115"/>
      <c r="E122" s="115"/>
      <c r="F122" s="115"/>
      <c r="G122" s="115"/>
    </row>
    <row r="123" spans="1:7" x14ac:dyDescent="0.3">
      <c r="A123" s="114"/>
      <c r="B123" s="99"/>
      <c r="C123" s="88"/>
      <c r="D123" s="115"/>
      <c r="E123" s="115"/>
      <c r="F123" s="115"/>
      <c r="G123" s="115"/>
    </row>
    <row r="124" spans="1:7" x14ac:dyDescent="0.3">
      <c r="A124" s="114"/>
      <c r="B124" s="99"/>
      <c r="C124" s="88"/>
      <c r="D124" s="115"/>
      <c r="E124" s="115"/>
      <c r="F124" s="115"/>
      <c r="G124" s="115"/>
    </row>
    <row r="125" spans="1:7" x14ac:dyDescent="0.3">
      <c r="A125" s="114"/>
      <c r="B125" s="99"/>
      <c r="C125" s="88"/>
      <c r="D125" s="115"/>
      <c r="E125" s="115"/>
      <c r="F125" s="115"/>
      <c r="G125" s="115"/>
    </row>
    <row r="126" spans="1:7" x14ac:dyDescent="0.3">
      <c r="A126" s="114"/>
      <c r="B126" s="99"/>
      <c r="C126" s="88"/>
      <c r="D126" s="115"/>
      <c r="E126" s="115"/>
      <c r="F126" s="115"/>
      <c r="G126" s="115"/>
    </row>
    <row r="127" spans="1:7" x14ac:dyDescent="0.3">
      <c r="A127" s="114"/>
      <c r="B127" s="99"/>
      <c r="C127" s="88"/>
      <c r="D127" s="115"/>
      <c r="E127" s="115"/>
      <c r="F127" s="115"/>
      <c r="G127" s="115"/>
    </row>
    <row r="128" spans="1:7" x14ac:dyDescent="0.3">
      <c r="A128" s="114"/>
      <c r="B128" s="99"/>
      <c r="C128" s="88"/>
      <c r="D128" s="115"/>
      <c r="E128" s="115"/>
      <c r="F128" s="115"/>
      <c r="G128" s="115"/>
    </row>
    <row r="129" spans="1:7" x14ac:dyDescent="0.3">
      <c r="A129" s="114"/>
      <c r="B129" s="99"/>
      <c r="C129" s="88"/>
      <c r="D129" s="115"/>
      <c r="E129" s="115"/>
      <c r="F129" s="115"/>
      <c r="G129" s="115"/>
    </row>
    <row r="130" spans="1:7" x14ac:dyDescent="0.3">
      <c r="A130" s="114"/>
      <c r="B130" s="99"/>
      <c r="C130" s="88"/>
      <c r="D130" s="115"/>
      <c r="E130" s="115"/>
      <c r="F130" s="115"/>
      <c r="G130" s="115"/>
    </row>
    <row r="131" spans="1:7" x14ac:dyDescent="0.3">
      <c r="A131" s="114"/>
      <c r="B131" s="99"/>
      <c r="C131" s="88"/>
      <c r="D131" s="115"/>
      <c r="E131" s="115"/>
      <c r="F131" s="115"/>
      <c r="G131" s="115"/>
    </row>
    <row r="132" spans="1:7" x14ac:dyDescent="0.3">
      <c r="A132" s="114"/>
      <c r="B132" s="99"/>
      <c r="C132" s="88"/>
      <c r="D132" s="115"/>
      <c r="E132" s="115"/>
      <c r="F132" s="115"/>
      <c r="G132" s="115"/>
    </row>
    <row r="133" spans="1:7" x14ac:dyDescent="0.3">
      <c r="A133" s="114"/>
      <c r="B133" s="99"/>
      <c r="C133" s="88"/>
      <c r="D133" s="115"/>
      <c r="E133" s="115"/>
      <c r="F133" s="115"/>
      <c r="G133" s="115"/>
    </row>
    <row r="134" spans="1:7" x14ac:dyDescent="0.3">
      <c r="A134" s="114"/>
      <c r="B134" s="99"/>
      <c r="C134" s="88"/>
      <c r="D134" s="115"/>
      <c r="E134" s="115"/>
      <c r="F134" s="115"/>
      <c r="G134" s="1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4"/>
  <sheetViews>
    <sheetView workbookViewId="0">
      <selection sqref="A1:XFD1048576"/>
    </sheetView>
  </sheetViews>
  <sheetFormatPr defaultColWidth="9.21875" defaultRowHeight="14.4" x14ac:dyDescent="0.3"/>
  <cols>
    <col min="1" max="1" width="9.21875" style="83"/>
    <col min="2" max="2" width="7.77734375" style="83" customWidth="1"/>
    <col min="3" max="3" width="14.77734375" style="83" customWidth="1"/>
    <col min="4" max="4" width="14.21875" style="83" customWidth="1"/>
    <col min="5" max="7" width="14.77734375" style="83" customWidth="1"/>
    <col min="8" max="16384" width="9.21875" style="83"/>
  </cols>
  <sheetData>
    <row r="1" spans="1:13" x14ac:dyDescent="0.3">
      <c r="A1" s="81"/>
      <c r="B1" s="81"/>
      <c r="C1" s="81"/>
      <c r="D1" s="81"/>
      <c r="E1" s="81"/>
      <c r="F1" s="81"/>
      <c r="G1" s="82"/>
    </row>
    <row r="2" spans="1:13" x14ac:dyDescent="0.3">
      <c r="A2" s="81"/>
      <c r="B2" s="81"/>
      <c r="C2" s="81"/>
      <c r="D2" s="81"/>
      <c r="E2" s="81"/>
      <c r="F2" s="84"/>
      <c r="G2" s="85"/>
    </row>
    <row r="3" spans="1:13" x14ac:dyDescent="0.3">
      <c r="A3" s="81"/>
      <c r="B3" s="81"/>
      <c r="C3" s="81"/>
      <c r="D3" s="81"/>
      <c r="E3" s="81"/>
      <c r="F3" s="84"/>
      <c r="G3" s="85"/>
    </row>
    <row r="4" spans="1:13" ht="21" x14ac:dyDescent="0.4">
      <c r="A4" s="81"/>
      <c r="B4" s="86" t="s">
        <v>45</v>
      </c>
      <c r="C4" s="81"/>
      <c r="D4" s="81"/>
      <c r="E4" s="87"/>
      <c r="F4" s="88"/>
      <c r="G4" s="86"/>
      <c r="K4" s="89"/>
      <c r="L4" s="90"/>
    </row>
    <row r="5" spans="1:13" x14ac:dyDescent="0.3">
      <c r="A5" s="81"/>
      <c r="B5" s="81"/>
      <c r="C5" s="81"/>
      <c r="D5" s="81"/>
      <c r="E5" s="81"/>
      <c r="F5" s="88"/>
      <c r="G5" s="81"/>
      <c r="K5" s="91"/>
      <c r="L5" s="90"/>
    </row>
    <row r="6" spans="1:13" x14ac:dyDescent="0.3">
      <c r="A6" s="81"/>
      <c r="B6" s="92" t="s">
        <v>46</v>
      </c>
      <c r="C6" s="93"/>
      <c r="D6" s="94"/>
      <c r="E6" s="95">
        <v>44562</v>
      </c>
      <c r="F6" s="96"/>
      <c r="G6" s="81"/>
      <c r="K6" s="97"/>
      <c r="L6" s="97"/>
    </row>
    <row r="7" spans="1:13" x14ac:dyDescent="0.3">
      <c r="A7" s="81"/>
      <c r="B7" s="98" t="s">
        <v>47</v>
      </c>
      <c r="C7" s="99"/>
      <c r="E7" s="100">
        <v>60</v>
      </c>
      <c r="F7" s="101" t="s">
        <v>48</v>
      </c>
      <c r="G7" s="81"/>
      <c r="K7" s="102"/>
      <c r="L7" s="102"/>
    </row>
    <row r="8" spans="1:13" x14ac:dyDescent="0.3">
      <c r="A8" s="81"/>
      <c r="B8" s="98" t="s">
        <v>49</v>
      </c>
      <c r="C8" s="99"/>
      <c r="D8" s="103">
        <f>E6-1</f>
        <v>44561</v>
      </c>
      <c r="E8" s="104">
        <v>148623.37</v>
      </c>
      <c r="F8" s="101" t="s">
        <v>50</v>
      </c>
      <c r="G8" s="81"/>
      <c r="K8" s="102"/>
      <c r="L8" s="102"/>
    </row>
    <row r="9" spans="1:13" x14ac:dyDescent="0.3">
      <c r="A9" s="81"/>
      <c r="B9" s="98" t="s">
        <v>51</v>
      </c>
      <c r="C9" s="99"/>
      <c r="D9" s="103">
        <f>EDATE(D8,E7)</f>
        <v>46387</v>
      </c>
      <c r="E9" s="104">
        <v>0</v>
      </c>
      <c r="F9" s="101" t="s">
        <v>50</v>
      </c>
      <c r="G9" s="105"/>
      <c r="K9" s="102"/>
      <c r="L9" s="102"/>
    </row>
    <row r="10" spans="1:13" x14ac:dyDescent="0.3">
      <c r="A10" s="81"/>
      <c r="B10" s="98" t="s">
        <v>52</v>
      </c>
      <c r="C10" s="99"/>
      <c r="E10" s="117">
        <v>1</v>
      </c>
      <c r="F10" s="101"/>
      <c r="G10" s="81"/>
      <c r="K10" s="106"/>
      <c r="L10" s="106"/>
    </row>
    <row r="11" spans="1:13" x14ac:dyDescent="0.3">
      <c r="A11" s="81"/>
      <c r="B11" s="107" t="s">
        <v>61</v>
      </c>
      <c r="C11" s="108"/>
      <c r="D11" s="109"/>
      <c r="E11" s="118">
        <v>3.3000000000000002E-2</v>
      </c>
      <c r="F11" s="110"/>
      <c r="G11" s="111"/>
      <c r="K11" s="102"/>
      <c r="L11" s="102"/>
      <c r="M11" s="106"/>
    </row>
    <row r="12" spans="1:13" x14ac:dyDescent="0.3">
      <c r="A12" s="81"/>
      <c r="B12" s="100"/>
      <c r="C12" s="99"/>
      <c r="E12" s="112"/>
      <c r="F12" s="100"/>
      <c r="G12" s="111"/>
      <c r="K12" s="102"/>
      <c r="L12" s="102"/>
      <c r="M12" s="106"/>
    </row>
    <row r="13" spans="1:13" x14ac:dyDescent="0.3">
      <c r="K13" s="102"/>
      <c r="L13" s="102"/>
      <c r="M13" s="106"/>
    </row>
    <row r="14" spans="1:13" ht="15" thickBot="1" x14ac:dyDescent="0.35">
      <c r="A14" s="113" t="s">
        <v>54</v>
      </c>
      <c r="B14" s="113" t="s">
        <v>55</v>
      </c>
      <c r="C14" s="113" t="s">
        <v>56</v>
      </c>
      <c r="D14" s="113" t="s">
        <v>57</v>
      </c>
      <c r="E14" s="113" t="s">
        <v>58</v>
      </c>
      <c r="F14" s="113" t="s">
        <v>59</v>
      </c>
      <c r="G14" s="113" t="s">
        <v>60</v>
      </c>
      <c r="K14" s="102"/>
      <c r="L14" s="102"/>
      <c r="M14" s="106"/>
    </row>
    <row r="15" spans="1:13" x14ac:dyDescent="0.3">
      <c r="A15" s="114">
        <f>E6</f>
        <v>44562</v>
      </c>
      <c r="B15" s="99">
        <v>1</v>
      </c>
      <c r="C15" s="88">
        <f>E8</f>
        <v>148623.37</v>
      </c>
      <c r="D15" s="115">
        <f>ROUND(C15*$E$11/12,2)</f>
        <v>408.71</v>
      </c>
      <c r="E15" s="115">
        <f>PPMT($E$11/12,B15,$E$7,-$E$8,$E$9,0)</f>
        <v>2281.7129964203396</v>
      </c>
      <c r="F15" s="115">
        <f>ROUND(PMT($E$11/12,E7,-E8,E9),2)</f>
        <v>2690.43</v>
      </c>
      <c r="G15" s="115">
        <f>C15-E15</f>
        <v>146341.65700357966</v>
      </c>
      <c r="K15" s="102"/>
      <c r="L15" s="102"/>
      <c r="M15" s="106"/>
    </row>
    <row r="16" spans="1:13" x14ac:dyDescent="0.3">
      <c r="A16" s="114">
        <f>EDATE(A15,1)</f>
        <v>44593</v>
      </c>
      <c r="B16" s="99">
        <v>2</v>
      </c>
      <c r="C16" s="88">
        <f>G15</f>
        <v>146341.65700357966</v>
      </c>
      <c r="D16" s="115">
        <f t="shared" ref="D16:D74" si="0">ROUND(C16*$E$11/12,2)</f>
        <v>402.44</v>
      </c>
      <c r="E16" s="115">
        <f t="shared" ref="E16:E74" si="1">PPMT($E$11/12,B16,$E$7,-$E$8,$E$9,0)</f>
        <v>2287.9877071604951</v>
      </c>
      <c r="F16" s="115">
        <f>F15</f>
        <v>2690.43</v>
      </c>
      <c r="G16" s="115">
        <f t="shared" ref="G16:G74" si="2">C16-E16</f>
        <v>144053.66929641916</v>
      </c>
      <c r="K16" s="102"/>
      <c r="L16" s="102"/>
      <c r="M16" s="106"/>
    </row>
    <row r="17" spans="1:13" x14ac:dyDescent="0.3">
      <c r="A17" s="114">
        <f>EDATE(A16,1)</f>
        <v>44621</v>
      </c>
      <c r="B17" s="99">
        <v>3</v>
      </c>
      <c r="C17" s="88">
        <f>G16</f>
        <v>144053.66929641916</v>
      </c>
      <c r="D17" s="115">
        <f t="shared" si="0"/>
        <v>396.15</v>
      </c>
      <c r="E17" s="115">
        <f t="shared" si="1"/>
        <v>2294.2796733551868</v>
      </c>
      <c r="F17" s="115">
        <f t="shared" ref="F17:F74" si="3">F16</f>
        <v>2690.43</v>
      </c>
      <c r="G17" s="115">
        <f t="shared" si="2"/>
        <v>141759.38962306397</v>
      </c>
      <c r="K17" s="102"/>
      <c r="L17" s="102"/>
      <c r="M17" s="106"/>
    </row>
    <row r="18" spans="1:13" x14ac:dyDescent="0.3">
      <c r="A18" s="114">
        <f t="shared" ref="A18:A74" si="4">EDATE(A17,1)</f>
        <v>44652</v>
      </c>
      <c r="B18" s="99">
        <v>4</v>
      </c>
      <c r="C18" s="88">
        <f t="shared" ref="C18:C74" si="5">G17</f>
        <v>141759.38962306397</v>
      </c>
      <c r="D18" s="115">
        <f t="shared" si="0"/>
        <v>389.84</v>
      </c>
      <c r="E18" s="115">
        <f t="shared" si="1"/>
        <v>2300.5889424569136</v>
      </c>
      <c r="F18" s="115">
        <f t="shared" si="3"/>
        <v>2690.43</v>
      </c>
      <c r="G18" s="115">
        <f t="shared" si="2"/>
        <v>139458.80068060706</v>
      </c>
      <c r="K18" s="102"/>
      <c r="L18" s="102"/>
      <c r="M18" s="106"/>
    </row>
    <row r="19" spans="1:13" x14ac:dyDescent="0.3">
      <c r="A19" s="114">
        <f t="shared" si="4"/>
        <v>44682</v>
      </c>
      <c r="B19" s="99">
        <v>5</v>
      </c>
      <c r="C19" s="88">
        <f t="shared" si="5"/>
        <v>139458.80068060706</v>
      </c>
      <c r="D19" s="115">
        <f t="shared" si="0"/>
        <v>383.51</v>
      </c>
      <c r="E19" s="115">
        <f t="shared" si="1"/>
        <v>2306.9155620486699</v>
      </c>
      <c r="F19" s="115">
        <f t="shared" si="3"/>
        <v>2690.43</v>
      </c>
      <c r="G19" s="115">
        <f t="shared" si="2"/>
        <v>137151.88511855839</v>
      </c>
      <c r="K19" s="102"/>
      <c r="L19" s="102"/>
      <c r="M19" s="106"/>
    </row>
    <row r="20" spans="1:13" x14ac:dyDescent="0.3">
      <c r="A20" s="114">
        <f t="shared" si="4"/>
        <v>44713</v>
      </c>
      <c r="B20" s="99">
        <v>6</v>
      </c>
      <c r="C20" s="88">
        <f t="shared" si="5"/>
        <v>137151.88511855839</v>
      </c>
      <c r="D20" s="115">
        <f t="shared" si="0"/>
        <v>377.17</v>
      </c>
      <c r="E20" s="115">
        <f t="shared" si="1"/>
        <v>2313.259579844304</v>
      </c>
      <c r="F20" s="115">
        <f t="shared" si="3"/>
        <v>2690.43</v>
      </c>
      <c r="G20" s="115">
        <f t="shared" si="2"/>
        <v>134838.62553871408</v>
      </c>
      <c r="K20" s="102"/>
      <c r="L20" s="102"/>
      <c r="M20" s="106"/>
    </row>
    <row r="21" spans="1:13" x14ac:dyDescent="0.3">
      <c r="A21" s="114">
        <f t="shared" si="4"/>
        <v>44743</v>
      </c>
      <c r="B21" s="99">
        <v>7</v>
      </c>
      <c r="C21" s="88">
        <f t="shared" si="5"/>
        <v>134838.62553871408</v>
      </c>
      <c r="D21" s="115">
        <f t="shared" si="0"/>
        <v>370.81</v>
      </c>
      <c r="E21" s="115">
        <f t="shared" si="1"/>
        <v>2319.6210436888759</v>
      </c>
      <c r="F21" s="115">
        <f t="shared" si="3"/>
        <v>2690.43</v>
      </c>
      <c r="G21" s="115">
        <f t="shared" si="2"/>
        <v>132519.0044950252</v>
      </c>
      <c r="K21" s="102"/>
      <c r="L21" s="102"/>
      <c r="M21" s="106"/>
    </row>
    <row r="22" spans="1:13" x14ac:dyDescent="0.3">
      <c r="A22" s="114">
        <f>EDATE(A21,1)</f>
        <v>44774</v>
      </c>
      <c r="B22" s="99">
        <v>8</v>
      </c>
      <c r="C22" s="88">
        <f t="shared" si="5"/>
        <v>132519.0044950252</v>
      </c>
      <c r="D22" s="115">
        <f t="shared" si="0"/>
        <v>364.43</v>
      </c>
      <c r="E22" s="115">
        <f t="shared" si="1"/>
        <v>2326.0000015590203</v>
      </c>
      <c r="F22" s="115">
        <f t="shared" si="3"/>
        <v>2690.43</v>
      </c>
      <c r="G22" s="115">
        <f t="shared" si="2"/>
        <v>130193.00449346619</v>
      </c>
      <c r="K22" s="102"/>
      <c r="L22" s="102"/>
      <c r="M22" s="106"/>
    </row>
    <row r="23" spans="1:13" x14ac:dyDescent="0.3">
      <c r="A23" s="114">
        <f t="shared" si="4"/>
        <v>44805</v>
      </c>
      <c r="B23" s="99">
        <v>9</v>
      </c>
      <c r="C23" s="88">
        <f t="shared" si="5"/>
        <v>130193.00449346619</v>
      </c>
      <c r="D23" s="115">
        <f t="shared" si="0"/>
        <v>358.03</v>
      </c>
      <c r="E23" s="115">
        <f t="shared" si="1"/>
        <v>2332.3965015633071</v>
      </c>
      <c r="F23" s="115">
        <f t="shared" si="3"/>
        <v>2690.43</v>
      </c>
      <c r="G23" s="115">
        <f t="shared" si="2"/>
        <v>127860.60799190289</v>
      </c>
      <c r="K23" s="102"/>
      <c r="L23" s="102"/>
      <c r="M23" s="106"/>
    </row>
    <row r="24" spans="1:13" x14ac:dyDescent="0.3">
      <c r="A24" s="114">
        <f t="shared" si="4"/>
        <v>44835</v>
      </c>
      <c r="B24" s="99">
        <v>10</v>
      </c>
      <c r="C24" s="88">
        <f t="shared" si="5"/>
        <v>127860.60799190289</v>
      </c>
      <c r="D24" s="115">
        <f t="shared" si="0"/>
        <v>351.62</v>
      </c>
      <c r="E24" s="115">
        <f t="shared" si="1"/>
        <v>2338.8105919426066</v>
      </c>
      <c r="F24" s="115">
        <f t="shared" si="3"/>
        <v>2690.43</v>
      </c>
      <c r="G24" s="115">
        <f t="shared" si="2"/>
        <v>125521.79739996028</v>
      </c>
      <c r="K24" s="102"/>
      <c r="L24" s="102"/>
      <c r="M24" s="106"/>
    </row>
    <row r="25" spans="1:13" x14ac:dyDescent="0.3">
      <c r="A25" s="114">
        <f t="shared" si="4"/>
        <v>44866</v>
      </c>
      <c r="B25" s="99">
        <v>11</v>
      </c>
      <c r="C25" s="88">
        <f t="shared" si="5"/>
        <v>125521.79739996028</v>
      </c>
      <c r="D25" s="115">
        <f t="shared" si="0"/>
        <v>345.18</v>
      </c>
      <c r="E25" s="115">
        <f t="shared" si="1"/>
        <v>2345.2423210704487</v>
      </c>
      <c r="F25" s="115">
        <f t="shared" si="3"/>
        <v>2690.43</v>
      </c>
      <c r="G25" s="115">
        <f t="shared" si="2"/>
        <v>123176.55507888984</v>
      </c>
    </row>
    <row r="26" spans="1:13" x14ac:dyDescent="0.3">
      <c r="A26" s="114">
        <f t="shared" si="4"/>
        <v>44896</v>
      </c>
      <c r="B26" s="99">
        <v>12</v>
      </c>
      <c r="C26" s="88">
        <f t="shared" si="5"/>
        <v>123176.55507888984</v>
      </c>
      <c r="D26" s="115">
        <f t="shared" si="0"/>
        <v>338.74</v>
      </c>
      <c r="E26" s="115">
        <f t="shared" si="1"/>
        <v>2351.6917374533923</v>
      </c>
      <c r="F26" s="115">
        <f t="shared" si="3"/>
        <v>2690.43</v>
      </c>
      <c r="G26" s="115">
        <f t="shared" si="2"/>
        <v>120824.86334143644</v>
      </c>
    </row>
    <row r="27" spans="1:13" x14ac:dyDescent="0.3">
      <c r="A27" s="114">
        <f t="shared" si="4"/>
        <v>44927</v>
      </c>
      <c r="B27" s="99">
        <v>13</v>
      </c>
      <c r="C27" s="88">
        <f t="shared" si="5"/>
        <v>120824.86334143644</v>
      </c>
      <c r="D27" s="115">
        <f t="shared" si="0"/>
        <v>332.27</v>
      </c>
      <c r="E27" s="115">
        <f t="shared" si="1"/>
        <v>2358.1588897313891</v>
      </c>
      <c r="F27" s="115">
        <f t="shared" si="3"/>
        <v>2690.43</v>
      </c>
      <c r="G27" s="115">
        <f t="shared" si="2"/>
        <v>118466.70445170505</v>
      </c>
    </row>
    <row r="28" spans="1:13" x14ac:dyDescent="0.3">
      <c r="A28" s="114">
        <f t="shared" si="4"/>
        <v>44958</v>
      </c>
      <c r="B28" s="99">
        <v>14</v>
      </c>
      <c r="C28" s="88">
        <f t="shared" si="5"/>
        <v>118466.70445170505</v>
      </c>
      <c r="D28" s="115">
        <f t="shared" si="0"/>
        <v>325.77999999999997</v>
      </c>
      <c r="E28" s="115">
        <f t="shared" si="1"/>
        <v>2364.6438266781506</v>
      </c>
      <c r="F28" s="115">
        <f t="shared" si="3"/>
        <v>2690.43</v>
      </c>
      <c r="G28" s="115">
        <f t="shared" si="2"/>
        <v>116102.0606250269</v>
      </c>
    </row>
    <row r="29" spans="1:13" x14ac:dyDescent="0.3">
      <c r="A29" s="114">
        <f t="shared" si="4"/>
        <v>44986</v>
      </c>
      <c r="B29" s="99">
        <v>15</v>
      </c>
      <c r="C29" s="88">
        <f t="shared" si="5"/>
        <v>116102.0606250269</v>
      </c>
      <c r="D29" s="115">
        <f t="shared" si="0"/>
        <v>319.27999999999997</v>
      </c>
      <c r="E29" s="115">
        <f t="shared" si="1"/>
        <v>2371.1465972015158</v>
      </c>
      <c r="F29" s="115">
        <f t="shared" si="3"/>
        <v>2690.43</v>
      </c>
      <c r="G29" s="115">
        <f t="shared" si="2"/>
        <v>113730.91402782539</v>
      </c>
    </row>
    <row r="30" spans="1:13" x14ac:dyDescent="0.3">
      <c r="A30" s="114">
        <f t="shared" si="4"/>
        <v>45017</v>
      </c>
      <c r="B30" s="99">
        <v>16</v>
      </c>
      <c r="C30" s="88">
        <f t="shared" si="5"/>
        <v>113730.91402782539</v>
      </c>
      <c r="D30" s="115">
        <f t="shared" si="0"/>
        <v>312.76</v>
      </c>
      <c r="E30" s="115">
        <f t="shared" si="1"/>
        <v>2377.6672503438199</v>
      </c>
      <c r="F30" s="115">
        <f t="shared" si="3"/>
        <v>2690.43</v>
      </c>
      <c r="G30" s="115">
        <f t="shared" si="2"/>
        <v>111353.24677748157</v>
      </c>
    </row>
    <row r="31" spans="1:13" x14ac:dyDescent="0.3">
      <c r="A31" s="114">
        <f t="shared" si="4"/>
        <v>45047</v>
      </c>
      <c r="B31" s="99">
        <v>17</v>
      </c>
      <c r="C31" s="88">
        <f t="shared" si="5"/>
        <v>111353.24677748157</v>
      </c>
      <c r="D31" s="115">
        <f t="shared" si="0"/>
        <v>306.22000000000003</v>
      </c>
      <c r="E31" s="115">
        <f t="shared" si="1"/>
        <v>2384.2058352822651</v>
      </c>
      <c r="F31" s="115">
        <f t="shared" si="3"/>
        <v>2690.43</v>
      </c>
      <c r="G31" s="115">
        <f t="shared" si="2"/>
        <v>108969.04094219931</v>
      </c>
    </row>
    <row r="32" spans="1:13" x14ac:dyDescent="0.3">
      <c r="A32" s="114">
        <f t="shared" si="4"/>
        <v>45078</v>
      </c>
      <c r="B32" s="99">
        <v>18</v>
      </c>
      <c r="C32" s="88">
        <f t="shared" si="5"/>
        <v>108969.04094219931</v>
      </c>
      <c r="D32" s="115">
        <f t="shared" si="0"/>
        <v>299.66000000000003</v>
      </c>
      <c r="E32" s="115">
        <f t="shared" si="1"/>
        <v>2390.7624013292912</v>
      </c>
      <c r="F32" s="115">
        <f t="shared" si="3"/>
        <v>2690.43</v>
      </c>
      <c r="G32" s="115">
        <f t="shared" si="2"/>
        <v>106578.27854087001</v>
      </c>
    </row>
    <row r="33" spans="1:7" x14ac:dyDescent="0.3">
      <c r="A33" s="114">
        <f t="shared" si="4"/>
        <v>45108</v>
      </c>
      <c r="B33" s="99">
        <v>19</v>
      </c>
      <c r="C33" s="88">
        <f t="shared" si="5"/>
        <v>106578.27854087001</v>
      </c>
      <c r="D33" s="115">
        <f t="shared" si="0"/>
        <v>293.08999999999997</v>
      </c>
      <c r="E33" s="115">
        <f t="shared" si="1"/>
        <v>2397.3369979329468</v>
      </c>
      <c r="F33" s="115">
        <f t="shared" si="3"/>
        <v>2690.43</v>
      </c>
      <c r="G33" s="115">
        <f t="shared" si="2"/>
        <v>104180.94154293707</v>
      </c>
    </row>
    <row r="34" spans="1:7" x14ac:dyDescent="0.3">
      <c r="A34" s="114">
        <f t="shared" si="4"/>
        <v>45139</v>
      </c>
      <c r="B34" s="99">
        <v>20</v>
      </c>
      <c r="C34" s="88">
        <f t="shared" si="5"/>
        <v>104180.94154293707</v>
      </c>
      <c r="D34" s="115">
        <f t="shared" si="0"/>
        <v>286.5</v>
      </c>
      <c r="E34" s="115">
        <f t="shared" si="1"/>
        <v>2403.9296746772625</v>
      </c>
      <c r="F34" s="115">
        <f t="shared" si="3"/>
        <v>2690.43</v>
      </c>
      <c r="G34" s="115">
        <f t="shared" si="2"/>
        <v>101777.01186825981</v>
      </c>
    </row>
    <row r="35" spans="1:7" x14ac:dyDescent="0.3">
      <c r="A35" s="114">
        <f t="shared" si="4"/>
        <v>45170</v>
      </c>
      <c r="B35" s="99">
        <v>21</v>
      </c>
      <c r="C35" s="88">
        <f t="shared" si="5"/>
        <v>101777.01186825981</v>
      </c>
      <c r="D35" s="115">
        <f t="shared" si="0"/>
        <v>279.89</v>
      </c>
      <c r="E35" s="115">
        <f t="shared" si="1"/>
        <v>2410.540481282625</v>
      </c>
      <c r="F35" s="115">
        <f t="shared" si="3"/>
        <v>2690.43</v>
      </c>
      <c r="G35" s="115">
        <f t="shared" si="2"/>
        <v>99366.47138697718</v>
      </c>
    </row>
    <row r="36" spans="1:7" x14ac:dyDescent="0.3">
      <c r="A36" s="114">
        <f t="shared" si="4"/>
        <v>45200</v>
      </c>
      <c r="B36" s="99">
        <v>22</v>
      </c>
      <c r="C36" s="88">
        <f t="shared" si="5"/>
        <v>99366.47138697718</v>
      </c>
      <c r="D36" s="115">
        <f t="shared" si="0"/>
        <v>273.26</v>
      </c>
      <c r="E36" s="115">
        <f t="shared" si="1"/>
        <v>2417.1694676061525</v>
      </c>
      <c r="F36" s="115">
        <f t="shared" si="3"/>
        <v>2690.43</v>
      </c>
      <c r="G36" s="115">
        <f t="shared" si="2"/>
        <v>96949.301919371035</v>
      </c>
    </row>
    <row r="37" spans="1:7" x14ac:dyDescent="0.3">
      <c r="A37" s="114">
        <f t="shared" si="4"/>
        <v>45231</v>
      </c>
      <c r="B37" s="99">
        <v>23</v>
      </c>
      <c r="C37" s="88">
        <f t="shared" si="5"/>
        <v>96949.301919371035</v>
      </c>
      <c r="D37" s="115">
        <f t="shared" si="0"/>
        <v>266.61</v>
      </c>
      <c r="E37" s="115">
        <f t="shared" si="1"/>
        <v>2423.8166836420692</v>
      </c>
      <c r="F37" s="115">
        <f t="shared" si="3"/>
        <v>2690.43</v>
      </c>
      <c r="G37" s="115">
        <f t="shared" si="2"/>
        <v>94525.485235728964</v>
      </c>
    </row>
    <row r="38" spans="1:7" x14ac:dyDescent="0.3">
      <c r="A38" s="114">
        <f t="shared" si="4"/>
        <v>45261</v>
      </c>
      <c r="B38" s="99">
        <v>24</v>
      </c>
      <c r="C38" s="88">
        <f t="shared" si="5"/>
        <v>94525.485235728964</v>
      </c>
      <c r="D38" s="115">
        <f t="shared" si="0"/>
        <v>259.95</v>
      </c>
      <c r="E38" s="115">
        <f t="shared" si="1"/>
        <v>2430.4821795220851</v>
      </c>
      <c r="F38" s="115">
        <f t="shared" si="3"/>
        <v>2690.43</v>
      </c>
      <c r="G38" s="115">
        <f t="shared" si="2"/>
        <v>92095.003056206886</v>
      </c>
    </row>
    <row r="39" spans="1:7" x14ac:dyDescent="0.3">
      <c r="A39" s="114">
        <f t="shared" si="4"/>
        <v>45292</v>
      </c>
      <c r="B39" s="99">
        <v>25</v>
      </c>
      <c r="C39" s="88">
        <f t="shared" si="5"/>
        <v>92095.003056206886</v>
      </c>
      <c r="D39" s="115">
        <f t="shared" si="0"/>
        <v>253.26</v>
      </c>
      <c r="E39" s="115">
        <f t="shared" si="1"/>
        <v>2437.1660055157704</v>
      </c>
      <c r="F39" s="115">
        <f t="shared" si="3"/>
        <v>2690.43</v>
      </c>
      <c r="G39" s="115">
        <f t="shared" si="2"/>
        <v>89657.837050691116</v>
      </c>
    </row>
    <row r="40" spans="1:7" x14ac:dyDescent="0.3">
      <c r="A40" s="114">
        <f t="shared" si="4"/>
        <v>45323</v>
      </c>
      <c r="B40" s="99">
        <v>26</v>
      </c>
      <c r="C40" s="88">
        <f t="shared" si="5"/>
        <v>89657.837050691116</v>
      </c>
      <c r="D40" s="115">
        <f t="shared" si="0"/>
        <v>246.56</v>
      </c>
      <c r="E40" s="115">
        <f t="shared" si="1"/>
        <v>2443.868212030939</v>
      </c>
      <c r="F40" s="115">
        <f t="shared" si="3"/>
        <v>2690.43</v>
      </c>
      <c r="G40" s="115">
        <f t="shared" si="2"/>
        <v>87213.968838660177</v>
      </c>
    </row>
    <row r="41" spans="1:7" x14ac:dyDescent="0.3">
      <c r="A41" s="114">
        <f t="shared" si="4"/>
        <v>45352</v>
      </c>
      <c r="B41" s="99">
        <v>27</v>
      </c>
      <c r="C41" s="88">
        <f t="shared" si="5"/>
        <v>87213.968838660177</v>
      </c>
      <c r="D41" s="115">
        <f t="shared" si="0"/>
        <v>239.84</v>
      </c>
      <c r="E41" s="115">
        <f t="shared" si="1"/>
        <v>2450.5888496140242</v>
      </c>
      <c r="F41" s="115">
        <f t="shared" si="3"/>
        <v>2690.43</v>
      </c>
      <c r="G41" s="115">
        <f t="shared" si="2"/>
        <v>84763.379989046152</v>
      </c>
    </row>
    <row r="42" spans="1:7" x14ac:dyDescent="0.3">
      <c r="A42" s="114">
        <f t="shared" si="4"/>
        <v>45383</v>
      </c>
      <c r="B42" s="99">
        <v>28</v>
      </c>
      <c r="C42" s="88">
        <f t="shared" si="5"/>
        <v>84763.379989046152</v>
      </c>
      <c r="D42" s="115">
        <f t="shared" si="0"/>
        <v>233.1</v>
      </c>
      <c r="E42" s="115">
        <f t="shared" si="1"/>
        <v>2457.3279689504625</v>
      </c>
      <c r="F42" s="115">
        <f t="shared" si="3"/>
        <v>2690.43</v>
      </c>
      <c r="G42" s="115">
        <f t="shared" si="2"/>
        <v>82306.052020095696</v>
      </c>
    </row>
    <row r="43" spans="1:7" x14ac:dyDescent="0.3">
      <c r="A43" s="114">
        <f t="shared" si="4"/>
        <v>45413</v>
      </c>
      <c r="B43" s="99">
        <v>29</v>
      </c>
      <c r="C43" s="88">
        <f t="shared" si="5"/>
        <v>82306.052020095696</v>
      </c>
      <c r="D43" s="115">
        <f t="shared" si="0"/>
        <v>226.34</v>
      </c>
      <c r="E43" s="115">
        <f t="shared" si="1"/>
        <v>2464.0856208650766</v>
      </c>
      <c r="F43" s="115">
        <f t="shared" si="3"/>
        <v>2690.43</v>
      </c>
      <c r="G43" s="115">
        <f t="shared" si="2"/>
        <v>79841.966399230616</v>
      </c>
    </row>
    <row r="44" spans="1:7" x14ac:dyDescent="0.3">
      <c r="A44" s="114">
        <f t="shared" si="4"/>
        <v>45444</v>
      </c>
      <c r="B44" s="99">
        <v>30</v>
      </c>
      <c r="C44" s="88">
        <f t="shared" si="5"/>
        <v>79841.966399230616</v>
      </c>
      <c r="D44" s="115">
        <f t="shared" si="0"/>
        <v>219.57</v>
      </c>
      <c r="E44" s="115">
        <f t="shared" si="1"/>
        <v>2470.861856322455</v>
      </c>
      <c r="F44" s="115">
        <f t="shared" si="3"/>
        <v>2690.43</v>
      </c>
      <c r="G44" s="115">
        <f t="shared" si="2"/>
        <v>77371.104542908157</v>
      </c>
    </row>
    <row r="45" spans="1:7" x14ac:dyDescent="0.3">
      <c r="A45" s="114">
        <f t="shared" si="4"/>
        <v>45474</v>
      </c>
      <c r="B45" s="99">
        <v>31</v>
      </c>
      <c r="C45" s="88">
        <f t="shared" si="5"/>
        <v>77371.104542908157</v>
      </c>
      <c r="D45" s="115">
        <f t="shared" si="0"/>
        <v>212.77</v>
      </c>
      <c r="E45" s="115">
        <f t="shared" si="1"/>
        <v>2477.6567264273422</v>
      </c>
      <c r="F45" s="115">
        <f t="shared" si="3"/>
        <v>2690.43</v>
      </c>
      <c r="G45" s="115">
        <f t="shared" si="2"/>
        <v>74893.44781648081</v>
      </c>
    </row>
    <row r="46" spans="1:7" x14ac:dyDescent="0.3">
      <c r="A46" s="114">
        <f t="shared" si="4"/>
        <v>45505</v>
      </c>
      <c r="B46" s="99">
        <v>32</v>
      </c>
      <c r="C46" s="88">
        <f t="shared" si="5"/>
        <v>74893.44781648081</v>
      </c>
      <c r="D46" s="115">
        <f t="shared" si="0"/>
        <v>205.96</v>
      </c>
      <c r="E46" s="115">
        <f t="shared" si="1"/>
        <v>2484.4702824250171</v>
      </c>
      <c r="F46" s="115">
        <f t="shared" si="3"/>
        <v>2690.43</v>
      </c>
      <c r="G46" s="115">
        <f t="shared" si="2"/>
        <v>72408.977534055797</v>
      </c>
    </row>
    <row r="47" spans="1:7" x14ac:dyDescent="0.3">
      <c r="A47" s="114">
        <f t="shared" si="4"/>
        <v>45536</v>
      </c>
      <c r="B47" s="99">
        <v>33</v>
      </c>
      <c r="C47" s="88">
        <f t="shared" si="5"/>
        <v>72408.977534055797</v>
      </c>
      <c r="D47" s="115">
        <f t="shared" si="0"/>
        <v>199.12</v>
      </c>
      <c r="E47" s="115">
        <f t="shared" si="1"/>
        <v>2491.3025757016858</v>
      </c>
      <c r="F47" s="115">
        <f t="shared" si="3"/>
        <v>2690.43</v>
      </c>
      <c r="G47" s="115">
        <f t="shared" si="2"/>
        <v>69917.67495835411</v>
      </c>
    </row>
    <row r="48" spans="1:7" x14ac:dyDescent="0.3">
      <c r="A48" s="114">
        <f t="shared" si="4"/>
        <v>45566</v>
      </c>
      <c r="B48" s="99">
        <v>34</v>
      </c>
      <c r="C48" s="88">
        <f t="shared" si="5"/>
        <v>69917.67495835411</v>
      </c>
      <c r="D48" s="115">
        <f t="shared" si="0"/>
        <v>192.27</v>
      </c>
      <c r="E48" s="115">
        <f t="shared" si="1"/>
        <v>2498.1536577848656</v>
      </c>
      <c r="F48" s="115">
        <f t="shared" si="3"/>
        <v>2690.43</v>
      </c>
      <c r="G48" s="115">
        <f t="shared" si="2"/>
        <v>67419.521300569249</v>
      </c>
    </row>
    <row r="49" spans="1:7" x14ac:dyDescent="0.3">
      <c r="A49" s="114">
        <f t="shared" si="4"/>
        <v>45597</v>
      </c>
      <c r="B49" s="99">
        <v>35</v>
      </c>
      <c r="C49" s="88">
        <f t="shared" si="5"/>
        <v>67419.521300569249</v>
      </c>
      <c r="D49" s="115">
        <f t="shared" si="0"/>
        <v>185.4</v>
      </c>
      <c r="E49" s="115">
        <f t="shared" si="1"/>
        <v>2505.023580343774</v>
      </c>
      <c r="F49" s="115">
        <f t="shared" si="3"/>
        <v>2690.43</v>
      </c>
      <c r="G49" s="115">
        <f t="shared" si="2"/>
        <v>64914.497720225474</v>
      </c>
    </row>
    <row r="50" spans="1:7" x14ac:dyDescent="0.3">
      <c r="A50" s="114">
        <f t="shared" si="4"/>
        <v>45627</v>
      </c>
      <c r="B50" s="99">
        <v>36</v>
      </c>
      <c r="C50" s="88">
        <f t="shared" si="5"/>
        <v>64914.497720225474</v>
      </c>
      <c r="D50" s="115">
        <f t="shared" si="0"/>
        <v>178.51</v>
      </c>
      <c r="E50" s="115">
        <f t="shared" si="1"/>
        <v>2511.9123951897195</v>
      </c>
      <c r="F50" s="115">
        <f t="shared" si="3"/>
        <v>2690.43</v>
      </c>
      <c r="G50" s="115">
        <f t="shared" si="2"/>
        <v>62402.585325035754</v>
      </c>
    </row>
    <row r="51" spans="1:7" x14ac:dyDescent="0.3">
      <c r="A51" s="114">
        <f t="shared" si="4"/>
        <v>45658</v>
      </c>
      <c r="B51" s="99">
        <v>37</v>
      </c>
      <c r="C51" s="88">
        <f t="shared" si="5"/>
        <v>62402.585325035754</v>
      </c>
      <c r="D51" s="115">
        <f t="shared" si="0"/>
        <v>171.61</v>
      </c>
      <c r="E51" s="115">
        <f t="shared" si="1"/>
        <v>2518.8201542764909</v>
      </c>
      <c r="F51" s="115">
        <f t="shared" si="3"/>
        <v>2690.43</v>
      </c>
      <c r="G51" s="115">
        <f t="shared" si="2"/>
        <v>59883.765170759259</v>
      </c>
    </row>
    <row r="52" spans="1:7" x14ac:dyDescent="0.3">
      <c r="A52" s="114">
        <f t="shared" si="4"/>
        <v>45689</v>
      </c>
      <c r="B52" s="99">
        <v>38</v>
      </c>
      <c r="C52" s="88">
        <f t="shared" si="5"/>
        <v>59883.765170759259</v>
      </c>
      <c r="D52" s="115">
        <f t="shared" si="0"/>
        <v>164.68</v>
      </c>
      <c r="E52" s="115">
        <f t="shared" si="1"/>
        <v>2525.7469097007515</v>
      </c>
      <c r="F52" s="115">
        <f t="shared" si="3"/>
        <v>2690.43</v>
      </c>
      <c r="G52" s="115">
        <f t="shared" si="2"/>
        <v>57358.018261058511</v>
      </c>
    </row>
    <row r="53" spans="1:7" x14ac:dyDescent="0.3">
      <c r="A53" s="114">
        <f t="shared" si="4"/>
        <v>45717</v>
      </c>
      <c r="B53" s="99">
        <v>39</v>
      </c>
      <c r="C53" s="88">
        <f t="shared" si="5"/>
        <v>57358.018261058511</v>
      </c>
      <c r="D53" s="115">
        <f t="shared" si="0"/>
        <v>157.72999999999999</v>
      </c>
      <c r="E53" s="115">
        <f t="shared" si="1"/>
        <v>2532.6927137024286</v>
      </c>
      <c r="F53" s="115">
        <f t="shared" si="3"/>
        <v>2690.43</v>
      </c>
      <c r="G53" s="115">
        <f t="shared" si="2"/>
        <v>54825.325547356086</v>
      </c>
    </row>
    <row r="54" spans="1:7" x14ac:dyDescent="0.3">
      <c r="A54" s="114">
        <f t="shared" si="4"/>
        <v>45748</v>
      </c>
      <c r="B54" s="99">
        <v>40</v>
      </c>
      <c r="C54" s="88">
        <f t="shared" si="5"/>
        <v>54825.325547356086</v>
      </c>
      <c r="D54" s="115">
        <f t="shared" si="0"/>
        <v>150.77000000000001</v>
      </c>
      <c r="E54" s="115">
        <f t="shared" si="1"/>
        <v>2539.6576186651105</v>
      </c>
      <c r="F54" s="115">
        <f t="shared" si="3"/>
        <v>2690.43</v>
      </c>
      <c r="G54" s="115">
        <f t="shared" si="2"/>
        <v>52285.667928690978</v>
      </c>
    </row>
    <row r="55" spans="1:7" x14ac:dyDescent="0.3">
      <c r="A55" s="114">
        <f t="shared" si="4"/>
        <v>45778</v>
      </c>
      <c r="B55" s="99">
        <v>41</v>
      </c>
      <c r="C55" s="88">
        <f t="shared" si="5"/>
        <v>52285.667928690978</v>
      </c>
      <c r="D55" s="115">
        <f t="shared" si="0"/>
        <v>143.79</v>
      </c>
      <c r="E55" s="115">
        <f t="shared" si="1"/>
        <v>2546.6416771164395</v>
      </c>
      <c r="F55" s="115">
        <f t="shared" si="3"/>
        <v>2690.43</v>
      </c>
      <c r="G55" s="115">
        <f t="shared" si="2"/>
        <v>49739.026251574542</v>
      </c>
    </row>
    <row r="56" spans="1:7" x14ac:dyDescent="0.3">
      <c r="A56" s="114">
        <f t="shared" si="4"/>
        <v>45809</v>
      </c>
      <c r="B56" s="99">
        <v>42</v>
      </c>
      <c r="C56" s="88">
        <f t="shared" si="5"/>
        <v>49739.026251574542</v>
      </c>
      <c r="D56" s="115">
        <f t="shared" si="0"/>
        <v>136.78</v>
      </c>
      <c r="E56" s="115">
        <f t="shared" si="1"/>
        <v>2553.6449417285094</v>
      </c>
      <c r="F56" s="115">
        <f t="shared" si="3"/>
        <v>2690.43</v>
      </c>
      <c r="G56" s="115">
        <f t="shared" si="2"/>
        <v>47185.38130984603</v>
      </c>
    </row>
    <row r="57" spans="1:7" x14ac:dyDescent="0.3">
      <c r="A57" s="114">
        <f t="shared" si="4"/>
        <v>45839</v>
      </c>
      <c r="B57" s="99">
        <v>43</v>
      </c>
      <c r="C57" s="88">
        <f t="shared" si="5"/>
        <v>47185.38130984603</v>
      </c>
      <c r="D57" s="115">
        <f t="shared" si="0"/>
        <v>129.76</v>
      </c>
      <c r="E57" s="115">
        <f t="shared" si="1"/>
        <v>2560.6674653182631</v>
      </c>
      <c r="F57" s="115">
        <f t="shared" si="3"/>
        <v>2690.43</v>
      </c>
      <c r="G57" s="115">
        <f t="shared" si="2"/>
        <v>44624.713844527767</v>
      </c>
    </row>
    <row r="58" spans="1:7" x14ac:dyDescent="0.3">
      <c r="A58" s="114">
        <f t="shared" si="4"/>
        <v>45870</v>
      </c>
      <c r="B58" s="99">
        <v>44</v>
      </c>
      <c r="C58" s="88">
        <f t="shared" si="5"/>
        <v>44624.713844527767</v>
      </c>
      <c r="D58" s="115">
        <f t="shared" si="0"/>
        <v>122.72</v>
      </c>
      <c r="E58" s="115">
        <f t="shared" si="1"/>
        <v>2567.7093008478882</v>
      </c>
      <c r="F58" s="115">
        <f t="shared" si="3"/>
        <v>2690.43</v>
      </c>
      <c r="G58" s="115">
        <f t="shared" si="2"/>
        <v>42057.004543679875</v>
      </c>
    </row>
    <row r="59" spans="1:7" x14ac:dyDescent="0.3">
      <c r="A59" s="114">
        <f t="shared" si="4"/>
        <v>45901</v>
      </c>
      <c r="B59" s="99">
        <v>45</v>
      </c>
      <c r="C59" s="88">
        <f t="shared" si="5"/>
        <v>42057.004543679875</v>
      </c>
      <c r="D59" s="115">
        <f t="shared" si="0"/>
        <v>115.66</v>
      </c>
      <c r="E59" s="115">
        <f t="shared" si="1"/>
        <v>2574.7705014252201</v>
      </c>
      <c r="F59" s="115">
        <f t="shared" si="3"/>
        <v>2690.43</v>
      </c>
      <c r="G59" s="115">
        <f t="shared" si="2"/>
        <v>39482.234042254655</v>
      </c>
    </row>
    <row r="60" spans="1:7" x14ac:dyDescent="0.3">
      <c r="A60" s="114">
        <f t="shared" si="4"/>
        <v>45931</v>
      </c>
      <c r="B60" s="99">
        <v>46</v>
      </c>
      <c r="C60" s="88">
        <f t="shared" si="5"/>
        <v>39482.234042254655</v>
      </c>
      <c r="D60" s="115">
        <f t="shared" si="0"/>
        <v>108.58</v>
      </c>
      <c r="E60" s="115">
        <f t="shared" si="1"/>
        <v>2581.8511203041394</v>
      </c>
      <c r="F60" s="115">
        <f t="shared" si="3"/>
        <v>2690.43</v>
      </c>
      <c r="G60" s="115">
        <f t="shared" si="2"/>
        <v>36900.382921950513</v>
      </c>
    </row>
    <row r="61" spans="1:7" x14ac:dyDescent="0.3">
      <c r="A61" s="114">
        <f t="shared" si="4"/>
        <v>45962</v>
      </c>
      <c r="B61" s="99">
        <v>47</v>
      </c>
      <c r="C61" s="88">
        <f t="shared" si="5"/>
        <v>36900.382921950513</v>
      </c>
      <c r="D61" s="115">
        <f t="shared" si="0"/>
        <v>101.48</v>
      </c>
      <c r="E61" s="115">
        <f t="shared" si="1"/>
        <v>2588.9512108849758</v>
      </c>
      <c r="F61" s="115">
        <f t="shared" si="3"/>
        <v>2690.43</v>
      </c>
      <c r="G61" s="115">
        <f t="shared" si="2"/>
        <v>34311.431711065539</v>
      </c>
    </row>
    <row r="62" spans="1:7" x14ac:dyDescent="0.3">
      <c r="A62" s="114">
        <f t="shared" si="4"/>
        <v>45992</v>
      </c>
      <c r="B62" s="99">
        <v>48</v>
      </c>
      <c r="C62" s="88">
        <f t="shared" si="5"/>
        <v>34311.431711065539</v>
      </c>
      <c r="D62" s="115">
        <f t="shared" si="0"/>
        <v>94.36</v>
      </c>
      <c r="E62" s="115">
        <f t="shared" si="1"/>
        <v>2596.0708267149093</v>
      </c>
      <c r="F62" s="115">
        <f t="shared" si="3"/>
        <v>2690.43</v>
      </c>
      <c r="G62" s="115">
        <f t="shared" si="2"/>
        <v>31715.36088435063</v>
      </c>
    </row>
    <row r="63" spans="1:7" x14ac:dyDescent="0.3">
      <c r="A63" s="114">
        <f t="shared" si="4"/>
        <v>46023</v>
      </c>
      <c r="B63" s="99">
        <v>49</v>
      </c>
      <c r="C63" s="88">
        <f t="shared" si="5"/>
        <v>31715.36088435063</v>
      </c>
      <c r="D63" s="115">
        <f t="shared" si="0"/>
        <v>87.22</v>
      </c>
      <c r="E63" s="115">
        <f t="shared" si="1"/>
        <v>2603.2100214883753</v>
      </c>
      <c r="F63" s="115">
        <f t="shared" si="3"/>
        <v>2690.43</v>
      </c>
      <c r="G63" s="115">
        <f t="shared" si="2"/>
        <v>29112.150862862254</v>
      </c>
    </row>
    <row r="64" spans="1:7" x14ac:dyDescent="0.3">
      <c r="A64" s="114">
        <f t="shared" si="4"/>
        <v>46054</v>
      </c>
      <c r="B64" s="99">
        <v>50</v>
      </c>
      <c r="C64" s="88">
        <f t="shared" si="5"/>
        <v>29112.150862862254</v>
      </c>
      <c r="D64" s="115">
        <f t="shared" si="0"/>
        <v>80.06</v>
      </c>
      <c r="E64" s="115">
        <f t="shared" si="1"/>
        <v>2610.3688490474688</v>
      </c>
      <c r="F64" s="115">
        <f t="shared" si="3"/>
        <v>2690.43</v>
      </c>
      <c r="G64" s="115">
        <f t="shared" si="2"/>
        <v>26501.782013814787</v>
      </c>
    </row>
    <row r="65" spans="1:7" x14ac:dyDescent="0.3">
      <c r="A65" s="114">
        <f t="shared" si="4"/>
        <v>46082</v>
      </c>
      <c r="B65" s="99">
        <v>51</v>
      </c>
      <c r="C65" s="88">
        <f t="shared" si="5"/>
        <v>26501.782013814787</v>
      </c>
      <c r="D65" s="115">
        <f t="shared" si="0"/>
        <v>72.88</v>
      </c>
      <c r="E65" s="115">
        <f t="shared" si="1"/>
        <v>2617.547363382349</v>
      </c>
      <c r="F65" s="115">
        <f t="shared" si="3"/>
        <v>2690.43</v>
      </c>
      <c r="G65" s="115">
        <f t="shared" si="2"/>
        <v>23884.234650432438</v>
      </c>
    </row>
    <row r="66" spans="1:7" x14ac:dyDescent="0.3">
      <c r="A66" s="114">
        <f t="shared" si="4"/>
        <v>46113</v>
      </c>
      <c r="B66" s="99">
        <v>52</v>
      </c>
      <c r="C66" s="88">
        <f t="shared" si="5"/>
        <v>23884.234650432438</v>
      </c>
      <c r="D66" s="115">
        <f t="shared" si="0"/>
        <v>65.680000000000007</v>
      </c>
      <c r="E66" s="115">
        <f t="shared" si="1"/>
        <v>2624.7456186316504</v>
      </c>
      <c r="F66" s="115">
        <f t="shared" si="3"/>
        <v>2690.43</v>
      </c>
      <c r="G66" s="115">
        <f t="shared" si="2"/>
        <v>21259.489031800789</v>
      </c>
    </row>
    <row r="67" spans="1:7" x14ac:dyDescent="0.3">
      <c r="A67" s="114">
        <f t="shared" si="4"/>
        <v>46143</v>
      </c>
      <c r="B67" s="99">
        <v>53</v>
      </c>
      <c r="C67" s="88">
        <f t="shared" si="5"/>
        <v>21259.489031800789</v>
      </c>
      <c r="D67" s="115">
        <f t="shared" si="0"/>
        <v>58.46</v>
      </c>
      <c r="E67" s="115">
        <f t="shared" si="1"/>
        <v>2631.9636690828875</v>
      </c>
      <c r="F67" s="115">
        <f t="shared" si="3"/>
        <v>2690.43</v>
      </c>
      <c r="G67" s="115">
        <f t="shared" si="2"/>
        <v>18627.525362717901</v>
      </c>
    </row>
    <row r="68" spans="1:7" x14ac:dyDescent="0.3">
      <c r="A68" s="114">
        <f t="shared" si="4"/>
        <v>46174</v>
      </c>
      <c r="B68" s="99">
        <v>54</v>
      </c>
      <c r="C68" s="88">
        <f t="shared" si="5"/>
        <v>18627.525362717901</v>
      </c>
      <c r="D68" s="115">
        <f t="shared" si="0"/>
        <v>51.23</v>
      </c>
      <c r="E68" s="115">
        <f t="shared" si="1"/>
        <v>2639.2015691728657</v>
      </c>
      <c r="F68" s="115">
        <f t="shared" si="3"/>
        <v>2690.43</v>
      </c>
      <c r="G68" s="115">
        <f t="shared" si="2"/>
        <v>15988.323793545034</v>
      </c>
    </row>
    <row r="69" spans="1:7" x14ac:dyDescent="0.3">
      <c r="A69" s="114">
        <f t="shared" si="4"/>
        <v>46204</v>
      </c>
      <c r="B69" s="99">
        <v>55</v>
      </c>
      <c r="C69" s="88">
        <f t="shared" si="5"/>
        <v>15988.323793545034</v>
      </c>
      <c r="D69" s="115">
        <f t="shared" si="0"/>
        <v>43.97</v>
      </c>
      <c r="E69" s="115">
        <f t="shared" si="1"/>
        <v>2646.4593734880909</v>
      </c>
      <c r="F69" s="115">
        <f t="shared" si="3"/>
        <v>2690.43</v>
      </c>
      <c r="G69" s="115">
        <f t="shared" si="2"/>
        <v>13341.864420056943</v>
      </c>
    </row>
    <row r="70" spans="1:7" x14ac:dyDescent="0.3">
      <c r="A70" s="114">
        <f t="shared" si="4"/>
        <v>46235</v>
      </c>
      <c r="B70" s="99">
        <v>56</v>
      </c>
      <c r="C70" s="88">
        <f t="shared" si="5"/>
        <v>13341.864420056943</v>
      </c>
      <c r="D70" s="115">
        <f t="shared" si="0"/>
        <v>36.69</v>
      </c>
      <c r="E70" s="115">
        <f t="shared" si="1"/>
        <v>2653.7371367651831</v>
      </c>
      <c r="F70" s="115">
        <f t="shared" si="3"/>
        <v>2690.43</v>
      </c>
      <c r="G70" s="115">
        <f t="shared" si="2"/>
        <v>10688.12728329176</v>
      </c>
    </row>
    <row r="71" spans="1:7" x14ac:dyDescent="0.3">
      <c r="A71" s="114">
        <f t="shared" si="4"/>
        <v>46266</v>
      </c>
      <c r="B71" s="99">
        <v>57</v>
      </c>
      <c r="C71" s="88">
        <f t="shared" si="5"/>
        <v>10688.12728329176</v>
      </c>
      <c r="D71" s="115">
        <f t="shared" si="0"/>
        <v>29.39</v>
      </c>
      <c r="E71" s="115">
        <f t="shared" si="1"/>
        <v>2661.0349138912875</v>
      </c>
      <c r="F71" s="115">
        <f t="shared" si="3"/>
        <v>2690.43</v>
      </c>
      <c r="G71" s="115">
        <f t="shared" si="2"/>
        <v>8027.0923694004723</v>
      </c>
    </row>
    <row r="72" spans="1:7" x14ac:dyDescent="0.3">
      <c r="A72" s="114">
        <f t="shared" si="4"/>
        <v>46296</v>
      </c>
      <c r="B72" s="99">
        <v>58</v>
      </c>
      <c r="C72" s="88">
        <f t="shared" si="5"/>
        <v>8027.0923694004723</v>
      </c>
      <c r="D72" s="115">
        <f t="shared" si="0"/>
        <v>22.07</v>
      </c>
      <c r="E72" s="115">
        <f t="shared" si="1"/>
        <v>2668.3527599044883</v>
      </c>
      <c r="F72" s="115">
        <f t="shared" si="3"/>
        <v>2690.43</v>
      </c>
      <c r="G72" s="115">
        <f t="shared" si="2"/>
        <v>5358.739609495984</v>
      </c>
    </row>
    <row r="73" spans="1:7" x14ac:dyDescent="0.3">
      <c r="A73" s="114">
        <f t="shared" si="4"/>
        <v>46327</v>
      </c>
      <c r="B73" s="99">
        <v>59</v>
      </c>
      <c r="C73" s="88">
        <f t="shared" si="5"/>
        <v>5358.739609495984</v>
      </c>
      <c r="D73" s="115">
        <f t="shared" si="0"/>
        <v>14.74</v>
      </c>
      <c r="E73" s="115">
        <f t="shared" si="1"/>
        <v>2675.6907299942254</v>
      </c>
      <c r="F73" s="115">
        <f t="shared" si="3"/>
        <v>2690.43</v>
      </c>
      <c r="G73" s="115">
        <f t="shared" si="2"/>
        <v>2683.0488795017586</v>
      </c>
    </row>
    <row r="74" spans="1:7" x14ac:dyDescent="0.3">
      <c r="A74" s="114">
        <f t="shared" si="4"/>
        <v>46357</v>
      </c>
      <c r="B74" s="99">
        <v>60</v>
      </c>
      <c r="C74" s="88">
        <f t="shared" si="5"/>
        <v>2683.0488795017586</v>
      </c>
      <c r="D74" s="115">
        <f t="shared" si="0"/>
        <v>7.38</v>
      </c>
      <c r="E74" s="115">
        <f t="shared" si="1"/>
        <v>2683.04887950171</v>
      </c>
      <c r="F74" s="115">
        <f t="shared" si="3"/>
        <v>2690.43</v>
      </c>
      <c r="G74" s="115">
        <f t="shared" si="2"/>
        <v>4.8657966544851661E-11</v>
      </c>
    </row>
    <row r="75" spans="1:7" x14ac:dyDescent="0.3">
      <c r="A75" s="114"/>
      <c r="B75" s="99"/>
      <c r="C75" s="88"/>
      <c r="D75" s="115"/>
      <c r="E75" s="115"/>
      <c r="F75" s="115"/>
      <c r="G75" s="115"/>
    </row>
    <row r="76" spans="1:7" x14ac:dyDescent="0.3">
      <c r="A76" s="114"/>
      <c r="B76" s="99"/>
      <c r="C76" s="88"/>
      <c r="D76" s="115"/>
      <c r="E76" s="115"/>
      <c r="F76" s="115"/>
      <c r="G76" s="115"/>
    </row>
    <row r="77" spans="1:7" x14ac:dyDescent="0.3">
      <c r="A77" s="114"/>
      <c r="B77" s="99"/>
      <c r="C77" s="88"/>
      <c r="D77" s="115"/>
      <c r="E77" s="115"/>
      <c r="F77" s="115"/>
      <c r="G77" s="115"/>
    </row>
    <row r="78" spans="1:7" x14ac:dyDescent="0.3">
      <c r="A78" s="114"/>
      <c r="B78" s="99"/>
      <c r="C78" s="88"/>
      <c r="D78" s="115"/>
      <c r="E78" s="115"/>
      <c r="F78" s="115"/>
      <c r="G78" s="115"/>
    </row>
    <row r="79" spans="1:7" x14ac:dyDescent="0.3">
      <c r="A79" s="114"/>
      <c r="B79" s="99"/>
      <c r="C79" s="88"/>
      <c r="D79" s="115"/>
      <c r="E79" s="115"/>
      <c r="F79" s="115"/>
      <c r="G79" s="115"/>
    </row>
    <row r="80" spans="1:7" x14ac:dyDescent="0.3">
      <c r="A80" s="114"/>
      <c r="B80" s="99"/>
      <c r="C80" s="88"/>
      <c r="D80" s="115"/>
      <c r="E80" s="115"/>
      <c r="F80" s="115"/>
      <c r="G80" s="115"/>
    </row>
    <row r="81" spans="1:7" x14ac:dyDescent="0.3">
      <c r="A81" s="114"/>
      <c r="B81" s="99"/>
      <c r="C81" s="88"/>
      <c r="D81" s="115"/>
      <c r="E81" s="115"/>
      <c r="F81" s="115"/>
      <c r="G81" s="115"/>
    </row>
    <row r="82" spans="1:7" x14ac:dyDescent="0.3">
      <c r="A82" s="114"/>
      <c r="B82" s="99"/>
      <c r="C82" s="88"/>
      <c r="D82" s="115"/>
      <c r="E82" s="115"/>
      <c r="F82" s="115"/>
      <c r="G82" s="115"/>
    </row>
    <row r="83" spans="1:7" x14ac:dyDescent="0.3">
      <c r="A83" s="114"/>
      <c r="B83" s="99"/>
      <c r="C83" s="88"/>
      <c r="D83" s="115"/>
      <c r="E83" s="115"/>
      <c r="F83" s="115"/>
      <c r="G83" s="115"/>
    </row>
    <row r="84" spans="1:7" x14ac:dyDescent="0.3">
      <c r="A84" s="114"/>
      <c r="B84" s="99"/>
      <c r="C84" s="88"/>
      <c r="D84" s="115"/>
      <c r="E84" s="115"/>
      <c r="F84" s="115"/>
      <c r="G84" s="115"/>
    </row>
    <row r="85" spans="1:7" x14ac:dyDescent="0.3">
      <c r="A85" s="114"/>
      <c r="B85" s="99"/>
      <c r="C85" s="88"/>
      <c r="D85" s="115"/>
      <c r="E85" s="115"/>
      <c r="F85" s="115"/>
      <c r="G85" s="115"/>
    </row>
    <row r="86" spans="1:7" x14ac:dyDescent="0.3">
      <c r="A86" s="114"/>
      <c r="B86" s="99"/>
      <c r="C86" s="88"/>
      <c r="D86" s="115"/>
      <c r="E86" s="115"/>
      <c r="F86" s="115"/>
      <c r="G86" s="115"/>
    </row>
    <row r="87" spans="1:7" x14ac:dyDescent="0.3">
      <c r="A87" s="114"/>
      <c r="B87" s="99"/>
      <c r="C87" s="88"/>
      <c r="D87" s="115"/>
      <c r="E87" s="115"/>
      <c r="F87" s="115"/>
      <c r="G87" s="115"/>
    </row>
    <row r="88" spans="1:7" x14ac:dyDescent="0.3">
      <c r="A88" s="114"/>
      <c r="B88" s="99"/>
      <c r="C88" s="88"/>
      <c r="D88" s="115"/>
      <c r="E88" s="115"/>
      <c r="F88" s="115"/>
      <c r="G88" s="115"/>
    </row>
    <row r="89" spans="1:7" x14ac:dyDescent="0.3">
      <c r="A89" s="114"/>
      <c r="B89" s="99"/>
      <c r="C89" s="88"/>
      <c r="D89" s="115"/>
      <c r="E89" s="115"/>
      <c r="F89" s="115"/>
      <c r="G89" s="115"/>
    </row>
    <row r="90" spans="1:7" x14ac:dyDescent="0.3">
      <c r="A90" s="114"/>
      <c r="B90" s="99"/>
      <c r="C90" s="88"/>
      <c r="D90" s="115"/>
      <c r="E90" s="115"/>
      <c r="F90" s="115"/>
      <c r="G90" s="115"/>
    </row>
    <row r="91" spans="1:7" x14ac:dyDescent="0.3">
      <c r="A91" s="114"/>
      <c r="B91" s="99"/>
      <c r="C91" s="88"/>
      <c r="D91" s="115"/>
      <c r="E91" s="115"/>
      <c r="F91" s="115"/>
      <c r="G91" s="115"/>
    </row>
    <row r="92" spans="1:7" x14ac:dyDescent="0.3">
      <c r="A92" s="114"/>
      <c r="B92" s="99"/>
      <c r="C92" s="88"/>
      <c r="D92" s="115"/>
      <c r="E92" s="115"/>
      <c r="F92" s="115"/>
      <c r="G92" s="115"/>
    </row>
    <row r="93" spans="1:7" x14ac:dyDescent="0.3">
      <c r="A93" s="114"/>
      <c r="B93" s="99"/>
      <c r="C93" s="88"/>
      <c r="D93" s="115"/>
      <c r="E93" s="115"/>
      <c r="F93" s="115"/>
      <c r="G93" s="115"/>
    </row>
    <row r="94" spans="1:7" x14ac:dyDescent="0.3">
      <c r="A94" s="114"/>
      <c r="B94" s="99"/>
      <c r="C94" s="88"/>
      <c r="D94" s="115"/>
      <c r="E94" s="115"/>
      <c r="F94" s="115"/>
      <c r="G94" s="115"/>
    </row>
    <row r="95" spans="1:7" x14ac:dyDescent="0.3">
      <c r="A95" s="114"/>
      <c r="B95" s="99"/>
      <c r="C95" s="88"/>
      <c r="D95" s="115"/>
      <c r="E95" s="115"/>
      <c r="F95" s="115"/>
      <c r="G95" s="115"/>
    </row>
    <row r="96" spans="1:7" x14ac:dyDescent="0.3">
      <c r="A96" s="114"/>
      <c r="B96" s="99"/>
      <c r="C96" s="88"/>
      <c r="D96" s="115"/>
      <c r="E96" s="115"/>
      <c r="F96" s="115"/>
      <c r="G96" s="115"/>
    </row>
    <row r="97" spans="1:7" x14ac:dyDescent="0.3">
      <c r="A97" s="114"/>
      <c r="B97" s="99"/>
      <c r="C97" s="88"/>
      <c r="D97" s="115"/>
      <c r="E97" s="115"/>
      <c r="F97" s="115"/>
      <c r="G97" s="115"/>
    </row>
    <row r="98" spans="1:7" x14ac:dyDescent="0.3">
      <c r="A98" s="114"/>
      <c r="B98" s="99"/>
      <c r="C98" s="88"/>
      <c r="D98" s="115"/>
      <c r="E98" s="115"/>
      <c r="F98" s="115"/>
      <c r="G98" s="115"/>
    </row>
    <row r="99" spans="1:7" x14ac:dyDescent="0.3">
      <c r="A99" s="114"/>
      <c r="B99" s="99"/>
      <c r="C99" s="88"/>
      <c r="D99" s="115"/>
      <c r="E99" s="115"/>
      <c r="F99" s="115"/>
      <c r="G99" s="115"/>
    </row>
    <row r="100" spans="1:7" x14ac:dyDescent="0.3">
      <c r="A100" s="114"/>
      <c r="B100" s="99"/>
      <c r="C100" s="88"/>
      <c r="D100" s="115"/>
      <c r="E100" s="115"/>
      <c r="F100" s="115"/>
      <c r="G100" s="115"/>
    </row>
    <row r="101" spans="1:7" x14ac:dyDescent="0.3">
      <c r="A101" s="114"/>
      <c r="B101" s="99"/>
      <c r="C101" s="88"/>
      <c r="D101" s="115"/>
      <c r="E101" s="115"/>
      <c r="F101" s="115"/>
      <c r="G101" s="115"/>
    </row>
    <row r="102" spans="1:7" x14ac:dyDescent="0.3">
      <c r="A102" s="114"/>
      <c r="B102" s="99"/>
      <c r="C102" s="88"/>
      <c r="D102" s="115"/>
      <c r="E102" s="115"/>
      <c r="F102" s="115"/>
      <c r="G102" s="115"/>
    </row>
    <row r="103" spans="1:7" x14ac:dyDescent="0.3">
      <c r="A103" s="114"/>
      <c r="B103" s="99"/>
      <c r="C103" s="88"/>
      <c r="D103" s="115"/>
      <c r="E103" s="115"/>
      <c r="F103" s="115"/>
      <c r="G103" s="115"/>
    </row>
    <row r="104" spans="1:7" x14ac:dyDescent="0.3">
      <c r="A104" s="114"/>
      <c r="B104" s="99"/>
      <c r="C104" s="88"/>
      <c r="D104" s="115"/>
      <c r="E104" s="115"/>
      <c r="F104" s="115"/>
      <c r="G104" s="115"/>
    </row>
    <row r="105" spans="1:7" x14ac:dyDescent="0.3">
      <c r="A105" s="114"/>
      <c r="B105" s="99"/>
      <c r="C105" s="88"/>
      <c r="D105" s="115"/>
      <c r="E105" s="115"/>
      <c r="F105" s="115"/>
      <c r="G105" s="115"/>
    </row>
    <row r="106" spans="1:7" x14ac:dyDescent="0.3">
      <c r="A106" s="114"/>
      <c r="B106" s="99"/>
      <c r="C106" s="88"/>
      <c r="D106" s="115"/>
      <c r="E106" s="115"/>
      <c r="F106" s="115"/>
      <c r="G106" s="115"/>
    </row>
    <row r="107" spans="1:7" x14ac:dyDescent="0.3">
      <c r="A107" s="114"/>
      <c r="B107" s="99"/>
      <c r="C107" s="88"/>
      <c r="D107" s="115"/>
      <c r="E107" s="115"/>
      <c r="F107" s="115"/>
      <c r="G107" s="115"/>
    </row>
    <row r="108" spans="1:7" x14ac:dyDescent="0.3">
      <c r="A108" s="114"/>
      <c r="B108" s="99"/>
      <c r="C108" s="88"/>
      <c r="D108" s="115"/>
      <c r="E108" s="115"/>
      <c r="F108" s="115"/>
      <c r="G108" s="115"/>
    </row>
    <row r="109" spans="1:7" x14ac:dyDescent="0.3">
      <c r="A109" s="114"/>
      <c r="B109" s="99"/>
      <c r="C109" s="88"/>
      <c r="D109" s="115"/>
      <c r="E109" s="115"/>
      <c r="F109" s="115"/>
      <c r="G109" s="115"/>
    </row>
    <row r="110" spans="1:7" x14ac:dyDescent="0.3">
      <c r="A110" s="114"/>
      <c r="B110" s="99"/>
      <c r="C110" s="88"/>
      <c r="D110" s="115"/>
      <c r="E110" s="115"/>
      <c r="F110" s="115"/>
      <c r="G110" s="115"/>
    </row>
    <row r="111" spans="1:7" x14ac:dyDescent="0.3">
      <c r="A111" s="114"/>
      <c r="B111" s="99"/>
      <c r="C111" s="88"/>
      <c r="D111" s="115"/>
      <c r="E111" s="115"/>
      <c r="F111" s="115"/>
      <c r="G111" s="115"/>
    </row>
    <row r="112" spans="1:7" x14ac:dyDescent="0.3">
      <c r="A112" s="114"/>
      <c r="B112" s="99"/>
      <c r="C112" s="88"/>
      <c r="D112" s="115"/>
      <c r="E112" s="115"/>
      <c r="F112" s="115"/>
      <c r="G112" s="115"/>
    </row>
    <row r="113" spans="1:7" x14ac:dyDescent="0.3">
      <c r="A113" s="114"/>
      <c r="B113" s="99"/>
      <c r="C113" s="88"/>
      <c r="D113" s="115"/>
      <c r="E113" s="115"/>
      <c r="F113" s="115"/>
      <c r="G113" s="115"/>
    </row>
    <row r="114" spans="1:7" x14ac:dyDescent="0.3">
      <c r="A114" s="114"/>
      <c r="B114" s="99"/>
      <c r="C114" s="88"/>
      <c r="D114" s="115"/>
      <c r="E114" s="115"/>
      <c r="F114" s="115"/>
      <c r="G114" s="115"/>
    </row>
    <row r="115" spans="1:7" x14ac:dyDescent="0.3">
      <c r="A115" s="114"/>
      <c r="B115" s="99"/>
      <c r="C115" s="88"/>
      <c r="D115" s="115"/>
      <c r="E115" s="115"/>
      <c r="F115" s="115"/>
      <c r="G115" s="115"/>
    </row>
    <row r="116" spans="1:7" x14ac:dyDescent="0.3">
      <c r="A116" s="114"/>
      <c r="B116" s="99"/>
      <c r="C116" s="88"/>
      <c r="D116" s="115"/>
      <c r="E116" s="115"/>
      <c r="F116" s="115"/>
      <c r="G116" s="115"/>
    </row>
    <row r="117" spans="1:7" x14ac:dyDescent="0.3">
      <c r="A117" s="114"/>
      <c r="B117" s="99"/>
      <c r="C117" s="88"/>
      <c r="D117" s="115"/>
      <c r="E117" s="115"/>
      <c r="F117" s="115"/>
      <c r="G117" s="115"/>
    </row>
    <row r="118" spans="1:7" x14ac:dyDescent="0.3">
      <c r="A118" s="114"/>
      <c r="B118" s="99"/>
      <c r="C118" s="88"/>
      <c r="D118" s="115"/>
      <c r="E118" s="115"/>
      <c r="F118" s="115"/>
      <c r="G118" s="115"/>
    </row>
    <row r="119" spans="1:7" x14ac:dyDescent="0.3">
      <c r="A119" s="114"/>
      <c r="B119" s="99"/>
      <c r="C119" s="88"/>
      <c r="D119" s="115"/>
      <c r="E119" s="115"/>
      <c r="F119" s="115"/>
      <c r="G119" s="115"/>
    </row>
    <row r="120" spans="1:7" x14ac:dyDescent="0.3">
      <c r="A120" s="114"/>
      <c r="B120" s="99"/>
      <c r="C120" s="88"/>
      <c r="D120" s="115"/>
      <c r="E120" s="115"/>
      <c r="F120" s="115"/>
      <c r="G120" s="115"/>
    </row>
    <row r="121" spans="1:7" x14ac:dyDescent="0.3">
      <c r="A121" s="114"/>
      <c r="B121" s="99"/>
      <c r="C121" s="88"/>
      <c r="D121" s="115"/>
      <c r="E121" s="115"/>
      <c r="F121" s="115"/>
      <c r="G121" s="115"/>
    </row>
    <row r="122" spans="1:7" x14ac:dyDescent="0.3">
      <c r="A122" s="114"/>
      <c r="B122" s="99"/>
      <c r="C122" s="88"/>
      <c r="D122" s="115"/>
      <c r="E122" s="115"/>
      <c r="F122" s="115"/>
      <c r="G122" s="115"/>
    </row>
    <row r="123" spans="1:7" x14ac:dyDescent="0.3">
      <c r="A123" s="114"/>
      <c r="B123" s="99"/>
      <c r="C123" s="88"/>
      <c r="D123" s="115"/>
      <c r="E123" s="115"/>
      <c r="F123" s="115"/>
      <c r="G123" s="115"/>
    </row>
    <row r="124" spans="1:7" x14ac:dyDescent="0.3">
      <c r="A124" s="114"/>
      <c r="B124" s="99"/>
      <c r="C124" s="88"/>
      <c r="D124" s="115"/>
      <c r="E124" s="115"/>
      <c r="F124" s="115"/>
      <c r="G124" s="115"/>
    </row>
    <row r="125" spans="1:7" x14ac:dyDescent="0.3">
      <c r="A125" s="114"/>
      <c r="B125" s="99"/>
      <c r="C125" s="88"/>
      <c r="D125" s="115"/>
      <c r="E125" s="115"/>
      <c r="F125" s="115"/>
      <c r="G125" s="115"/>
    </row>
    <row r="126" spans="1:7" x14ac:dyDescent="0.3">
      <c r="A126" s="114"/>
      <c r="B126" s="99"/>
      <c r="C126" s="88"/>
      <c r="D126" s="115"/>
      <c r="E126" s="115"/>
      <c r="F126" s="115"/>
      <c r="G126" s="115"/>
    </row>
    <row r="127" spans="1:7" x14ac:dyDescent="0.3">
      <c r="A127" s="114"/>
      <c r="B127" s="99"/>
      <c r="C127" s="88"/>
      <c r="D127" s="115"/>
      <c r="E127" s="115"/>
      <c r="F127" s="115"/>
      <c r="G127" s="115"/>
    </row>
    <row r="128" spans="1:7" x14ac:dyDescent="0.3">
      <c r="A128" s="114"/>
      <c r="B128" s="99"/>
      <c r="C128" s="88"/>
      <c r="D128" s="115"/>
      <c r="E128" s="115"/>
      <c r="F128" s="115"/>
      <c r="G128" s="115"/>
    </row>
    <row r="129" spans="1:7" x14ac:dyDescent="0.3">
      <c r="A129" s="114"/>
      <c r="B129" s="99"/>
      <c r="C129" s="88"/>
      <c r="D129" s="115"/>
      <c r="E129" s="115"/>
      <c r="F129" s="115"/>
      <c r="G129" s="115"/>
    </row>
    <row r="130" spans="1:7" x14ac:dyDescent="0.3">
      <c r="A130" s="114"/>
      <c r="B130" s="99"/>
      <c r="C130" s="88"/>
      <c r="D130" s="115"/>
      <c r="E130" s="115"/>
      <c r="F130" s="115"/>
      <c r="G130" s="115"/>
    </row>
    <row r="131" spans="1:7" x14ac:dyDescent="0.3">
      <c r="A131" s="114"/>
      <c r="B131" s="99"/>
      <c r="C131" s="88"/>
      <c r="D131" s="115"/>
      <c r="E131" s="115"/>
      <c r="F131" s="115"/>
      <c r="G131" s="115"/>
    </row>
    <row r="132" spans="1:7" x14ac:dyDescent="0.3">
      <c r="A132" s="114"/>
      <c r="B132" s="99"/>
      <c r="C132" s="88"/>
      <c r="D132" s="115"/>
      <c r="E132" s="115"/>
      <c r="F132" s="115"/>
      <c r="G132" s="115"/>
    </row>
    <row r="133" spans="1:7" x14ac:dyDescent="0.3">
      <c r="A133" s="114"/>
      <c r="B133" s="99"/>
      <c r="C133" s="88"/>
      <c r="D133" s="115"/>
      <c r="E133" s="115"/>
      <c r="F133" s="115"/>
      <c r="G133" s="115"/>
    </row>
    <row r="134" spans="1:7" x14ac:dyDescent="0.3">
      <c r="A134" s="114"/>
      <c r="B134" s="99"/>
      <c r="C134" s="88"/>
      <c r="D134" s="115"/>
      <c r="E134" s="115"/>
      <c r="F134" s="115"/>
      <c r="G134" s="1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A11B-C163-4201-8692-EB7015E7B8BC}">
  <dimension ref="A1:M134"/>
  <sheetViews>
    <sheetView workbookViewId="0">
      <selection activeCell="B4" sqref="B4"/>
    </sheetView>
  </sheetViews>
  <sheetFormatPr defaultColWidth="9.21875" defaultRowHeight="14.4" x14ac:dyDescent="0.3"/>
  <cols>
    <col min="1" max="1" width="9.21875" style="83"/>
    <col min="2" max="2" width="7.77734375" style="83" customWidth="1"/>
    <col min="3" max="3" width="14.77734375" style="83" customWidth="1"/>
    <col min="4" max="4" width="14.21875" style="83" customWidth="1"/>
    <col min="5" max="6" width="14.77734375" style="83" customWidth="1"/>
    <col min="7" max="7" width="14.77734375" style="89" customWidth="1"/>
    <col min="8" max="16384" width="9.21875" style="83"/>
  </cols>
  <sheetData>
    <row r="1" spans="1:13" x14ac:dyDescent="0.3">
      <c r="A1" s="81"/>
      <c r="B1" s="81"/>
      <c r="C1" s="81"/>
      <c r="D1" s="81"/>
      <c r="E1" s="81"/>
      <c r="F1" s="81"/>
      <c r="G1" s="121"/>
    </row>
    <row r="2" spans="1:13" x14ac:dyDescent="0.3">
      <c r="A2" s="81"/>
      <c r="B2" s="81"/>
      <c r="C2" s="81"/>
      <c r="D2" s="81"/>
      <c r="E2" s="81"/>
      <c r="F2" s="84"/>
      <c r="G2" s="122"/>
    </row>
    <row r="3" spans="1:13" x14ac:dyDescent="0.3">
      <c r="A3" s="81"/>
      <c r="B3" s="81"/>
      <c r="C3" s="81"/>
      <c r="D3" s="81"/>
      <c r="E3" s="81"/>
      <c r="F3" s="84"/>
      <c r="G3" s="122"/>
    </row>
    <row r="4" spans="1:13" ht="21" x14ac:dyDescent="0.4">
      <c r="A4" s="81"/>
      <c r="B4" s="86" t="s">
        <v>45</v>
      </c>
      <c r="C4" s="81"/>
      <c r="D4" s="81"/>
      <c r="E4" s="87"/>
      <c r="F4" s="88"/>
      <c r="G4" s="123"/>
      <c r="K4" s="89"/>
      <c r="L4" s="90"/>
    </row>
    <row r="5" spans="1:13" x14ac:dyDescent="0.3">
      <c r="A5" s="81"/>
      <c r="B5" s="81"/>
      <c r="C5" s="81"/>
      <c r="D5" s="81"/>
      <c r="E5" s="81"/>
      <c r="F5" s="88"/>
      <c r="G5" s="124"/>
      <c r="K5" s="91"/>
      <c r="L5" s="90"/>
    </row>
    <row r="6" spans="1:13" x14ac:dyDescent="0.3">
      <c r="A6" s="81"/>
      <c r="B6" s="92" t="s">
        <v>46</v>
      </c>
      <c r="C6" s="93"/>
      <c r="D6" s="94"/>
      <c r="E6" s="95">
        <v>44927</v>
      </c>
      <c r="F6" s="96"/>
      <c r="G6" s="124"/>
      <c r="K6" s="97"/>
      <c r="L6" s="97"/>
    </row>
    <row r="7" spans="1:13" x14ac:dyDescent="0.3">
      <c r="A7" s="81"/>
      <c r="B7" s="98" t="s">
        <v>47</v>
      </c>
      <c r="C7" s="99"/>
      <c r="E7" s="100">
        <v>60</v>
      </c>
      <c r="F7" s="101" t="s">
        <v>48</v>
      </c>
      <c r="G7" s="124"/>
      <c r="K7" s="102"/>
      <c r="L7" s="102"/>
    </row>
    <row r="8" spans="1:13" x14ac:dyDescent="0.3">
      <c r="A8" s="81"/>
      <c r="B8" s="98" t="s">
        <v>49</v>
      </c>
      <c r="C8" s="99"/>
      <c r="D8" s="103">
        <f>E6-1</f>
        <v>44926</v>
      </c>
      <c r="E8" s="104">
        <v>149699.96</v>
      </c>
      <c r="F8" s="101" t="s">
        <v>50</v>
      </c>
      <c r="G8" s="124"/>
      <c r="K8" s="102"/>
      <c r="L8" s="102"/>
    </row>
    <row r="9" spans="1:13" x14ac:dyDescent="0.3">
      <c r="A9" s="81"/>
      <c r="B9" s="98" t="s">
        <v>51</v>
      </c>
      <c r="C9" s="99"/>
      <c r="D9" s="103">
        <f>EDATE(D8,E7)</f>
        <v>46752</v>
      </c>
      <c r="E9" s="104">
        <v>0</v>
      </c>
      <c r="F9" s="101" t="s">
        <v>50</v>
      </c>
      <c r="G9" s="124"/>
      <c r="K9" s="102"/>
      <c r="L9" s="102"/>
    </row>
    <row r="10" spans="1:13" x14ac:dyDescent="0.3">
      <c r="A10" s="81"/>
      <c r="B10" s="98" t="s">
        <v>52</v>
      </c>
      <c r="C10" s="99"/>
      <c r="E10" s="117">
        <v>1</v>
      </c>
      <c r="F10" s="101"/>
      <c r="G10" s="124"/>
      <c r="K10" s="106"/>
      <c r="L10" s="106"/>
    </row>
    <row r="11" spans="1:13" x14ac:dyDescent="0.3">
      <c r="A11" s="81"/>
      <c r="B11" s="107" t="s">
        <v>64</v>
      </c>
      <c r="C11" s="108"/>
      <c r="D11" s="109"/>
      <c r="E11" s="118">
        <v>4.1000000000000002E-2</v>
      </c>
      <c r="F11" s="110"/>
      <c r="G11" s="125"/>
      <c r="K11" s="102"/>
      <c r="L11" s="102"/>
      <c r="M11" s="106"/>
    </row>
    <row r="12" spans="1:13" x14ac:dyDescent="0.3">
      <c r="A12" s="81"/>
      <c r="B12" s="100"/>
      <c r="C12" s="99"/>
      <c r="E12" s="112"/>
      <c r="F12" s="100"/>
      <c r="G12" s="125"/>
      <c r="K12" s="102"/>
      <c r="L12" s="102"/>
      <c r="M12" s="106"/>
    </row>
    <row r="13" spans="1:13" x14ac:dyDescent="0.3">
      <c r="K13" s="102"/>
      <c r="L13" s="102"/>
      <c r="M13" s="106"/>
    </row>
    <row r="14" spans="1:13" ht="15" thickBot="1" x14ac:dyDescent="0.35">
      <c r="A14" s="113" t="s">
        <v>54</v>
      </c>
      <c r="B14" s="113" t="s">
        <v>55</v>
      </c>
      <c r="C14" s="113" t="s">
        <v>56</v>
      </c>
      <c r="D14" s="113" t="s">
        <v>57</v>
      </c>
      <c r="E14" s="113" t="s">
        <v>58</v>
      </c>
      <c r="F14" s="113" t="s">
        <v>59</v>
      </c>
      <c r="G14" s="126" t="s">
        <v>60</v>
      </c>
      <c r="K14" s="102"/>
      <c r="L14" s="102"/>
      <c r="M14" s="106"/>
    </row>
    <row r="15" spans="1:13" x14ac:dyDescent="0.3">
      <c r="A15" s="114">
        <f>E6</f>
        <v>44927</v>
      </c>
      <c r="B15" s="99">
        <v>1</v>
      </c>
      <c r="C15" s="88">
        <f>E8</f>
        <v>149699.96</v>
      </c>
      <c r="D15" s="115">
        <f>ROUND(C15*$E$11/12,2)</f>
        <v>511.47</v>
      </c>
      <c r="E15" s="115">
        <f>PPMT($E$11/12,B15,$E$7,-$E$8,$E$9,0)</f>
        <v>2252.2384890710523</v>
      </c>
      <c r="F15" s="115">
        <f>ROUND(PMT($E$11/12,E7,-E8,E9),2)</f>
        <v>2763.71</v>
      </c>
      <c r="G15" s="88">
        <f>C15-E15</f>
        <v>147447.72151092894</v>
      </c>
      <c r="K15" s="102"/>
      <c r="L15" s="102"/>
      <c r="M15" s="106"/>
    </row>
    <row r="16" spans="1:13" x14ac:dyDescent="0.3">
      <c r="A16" s="114">
        <f>EDATE(A15,1)</f>
        <v>44958</v>
      </c>
      <c r="B16" s="99">
        <v>2</v>
      </c>
      <c r="C16" s="88">
        <f>G15</f>
        <v>147447.72151092894</v>
      </c>
      <c r="D16" s="115">
        <f t="shared" ref="D16:D74" si="0">ROUND(C16*$E$11/12,2)</f>
        <v>503.78</v>
      </c>
      <c r="E16" s="115">
        <f t="shared" ref="E16:E74" si="1">PPMT($E$11/12,B16,$E$7,-$E$8,$E$9,0)</f>
        <v>2259.9336372420448</v>
      </c>
      <c r="F16" s="115">
        <f>F15</f>
        <v>2763.71</v>
      </c>
      <c r="G16" s="88">
        <f t="shared" ref="G16:G74" si="2">C16-E16</f>
        <v>145187.7878736869</v>
      </c>
      <c r="K16" s="102"/>
      <c r="L16" s="102"/>
      <c r="M16" s="106"/>
    </row>
    <row r="17" spans="1:13" x14ac:dyDescent="0.3">
      <c r="A17" s="114">
        <f>EDATE(A16,1)</f>
        <v>44986</v>
      </c>
      <c r="B17" s="99">
        <v>3</v>
      </c>
      <c r="C17" s="88">
        <f>G16</f>
        <v>145187.7878736869</v>
      </c>
      <c r="D17" s="115">
        <f t="shared" si="0"/>
        <v>496.06</v>
      </c>
      <c r="E17" s="115">
        <f t="shared" si="1"/>
        <v>2267.6550771692887</v>
      </c>
      <c r="F17" s="115">
        <f t="shared" ref="F17:F74" si="3">F16</f>
        <v>2763.71</v>
      </c>
      <c r="G17" s="88">
        <f t="shared" si="2"/>
        <v>142920.1327965176</v>
      </c>
      <c r="K17" s="102"/>
      <c r="L17" s="102"/>
      <c r="M17" s="106"/>
    </row>
    <row r="18" spans="1:13" x14ac:dyDescent="0.3">
      <c r="A18" s="114">
        <f t="shared" ref="A18:A74" si="4">EDATE(A17,1)</f>
        <v>45017</v>
      </c>
      <c r="B18" s="99">
        <v>4</v>
      </c>
      <c r="C18" s="88">
        <f t="shared" ref="C18:C74" si="5">G17</f>
        <v>142920.1327965176</v>
      </c>
      <c r="D18" s="115">
        <f t="shared" si="0"/>
        <v>488.31</v>
      </c>
      <c r="E18" s="115">
        <f t="shared" si="1"/>
        <v>2275.4028986829503</v>
      </c>
      <c r="F18" s="115">
        <f t="shared" si="3"/>
        <v>2763.71</v>
      </c>
      <c r="G18" s="88">
        <f t="shared" si="2"/>
        <v>140644.72989783465</v>
      </c>
      <c r="K18" s="102"/>
      <c r="L18" s="102"/>
      <c r="M18" s="106"/>
    </row>
    <row r="19" spans="1:13" x14ac:dyDescent="0.3">
      <c r="A19" s="114">
        <f t="shared" si="4"/>
        <v>45047</v>
      </c>
      <c r="B19" s="99">
        <v>5</v>
      </c>
      <c r="C19" s="88">
        <f t="shared" si="5"/>
        <v>140644.72989783465</v>
      </c>
      <c r="D19" s="115">
        <f t="shared" si="0"/>
        <v>480.54</v>
      </c>
      <c r="E19" s="115">
        <f t="shared" si="1"/>
        <v>2283.1771919201169</v>
      </c>
      <c r="F19" s="115">
        <f t="shared" si="3"/>
        <v>2763.71</v>
      </c>
      <c r="G19" s="88">
        <f t="shared" si="2"/>
        <v>138361.55270591454</v>
      </c>
      <c r="K19" s="102"/>
      <c r="L19" s="102"/>
      <c r="M19" s="106"/>
    </row>
    <row r="20" spans="1:13" x14ac:dyDescent="0.3">
      <c r="A20" s="114">
        <f t="shared" si="4"/>
        <v>45078</v>
      </c>
      <c r="B20" s="99">
        <v>6</v>
      </c>
      <c r="C20" s="88">
        <f t="shared" si="5"/>
        <v>138361.55270591454</v>
      </c>
      <c r="D20" s="115">
        <f t="shared" si="0"/>
        <v>472.74</v>
      </c>
      <c r="E20" s="115">
        <f t="shared" si="1"/>
        <v>2290.9780473258438</v>
      </c>
      <c r="F20" s="115">
        <f t="shared" si="3"/>
        <v>2763.71</v>
      </c>
      <c r="G20" s="88">
        <f t="shared" si="2"/>
        <v>136070.57465858868</v>
      </c>
      <c r="K20" s="102"/>
      <c r="L20" s="102"/>
      <c r="M20" s="106"/>
    </row>
    <row r="21" spans="1:13" x14ac:dyDescent="0.3">
      <c r="A21" s="114">
        <f t="shared" si="4"/>
        <v>45108</v>
      </c>
      <c r="B21" s="99">
        <v>7</v>
      </c>
      <c r="C21" s="88">
        <f t="shared" si="5"/>
        <v>136070.57465858868</v>
      </c>
      <c r="D21" s="115">
        <f t="shared" si="0"/>
        <v>464.91</v>
      </c>
      <c r="E21" s="115">
        <f t="shared" si="1"/>
        <v>2298.8055556542076</v>
      </c>
      <c r="F21" s="115">
        <f t="shared" si="3"/>
        <v>2763.71</v>
      </c>
      <c r="G21" s="88">
        <f t="shared" si="2"/>
        <v>133771.76910293449</v>
      </c>
      <c r="K21" s="102"/>
      <c r="L21" s="102"/>
      <c r="M21" s="106"/>
    </row>
    <row r="22" spans="1:13" x14ac:dyDescent="0.3">
      <c r="A22" s="114">
        <f>EDATE(A21,1)</f>
        <v>45139</v>
      </c>
      <c r="B22" s="99">
        <v>8</v>
      </c>
      <c r="C22" s="88">
        <f t="shared" si="5"/>
        <v>133771.76910293449</v>
      </c>
      <c r="D22" s="115">
        <f t="shared" si="0"/>
        <v>457.05</v>
      </c>
      <c r="E22" s="115">
        <f t="shared" si="1"/>
        <v>2306.6598079693595</v>
      </c>
      <c r="F22" s="115">
        <f t="shared" si="3"/>
        <v>2763.71</v>
      </c>
      <c r="G22" s="88">
        <f t="shared" si="2"/>
        <v>131465.10929496514</v>
      </c>
      <c r="K22" s="102"/>
      <c r="L22" s="102"/>
      <c r="M22" s="106"/>
    </row>
    <row r="23" spans="1:13" x14ac:dyDescent="0.3">
      <c r="A23" s="114">
        <f t="shared" si="4"/>
        <v>45170</v>
      </c>
      <c r="B23" s="99">
        <v>9</v>
      </c>
      <c r="C23" s="88">
        <f t="shared" si="5"/>
        <v>131465.10929496514</v>
      </c>
      <c r="D23" s="115">
        <f t="shared" si="0"/>
        <v>449.17</v>
      </c>
      <c r="E23" s="115">
        <f t="shared" si="1"/>
        <v>2314.5408956465876</v>
      </c>
      <c r="F23" s="115">
        <f t="shared" si="3"/>
        <v>2763.71</v>
      </c>
      <c r="G23" s="88">
        <f t="shared" si="2"/>
        <v>129150.56839931855</v>
      </c>
      <c r="K23" s="102"/>
      <c r="L23" s="102"/>
      <c r="M23" s="106"/>
    </row>
    <row r="24" spans="1:13" x14ac:dyDescent="0.3">
      <c r="A24" s="114">
        <f t="shared" si="4"/>
        <v>45200</v>
      </c>
      <c r="B24" s="99">
        <v>10</v>
      </c>
      <c r="C24" s="88">
        <f t="shared" si="5"/>
        <v>129150.56839931855</v>
      </c>
      <c r="D24" s="115">
        <f t="shared" si="0"/>
        <v>441.26</v>
      </c>
      <c r="E24" s="115">
        <f t="shared" si="1"/>
        <v>2322.4489103733804</v>
      </c>
      <c r="F24" s="115">
        <f t="shared" si="3"/>
        <v>2763.71</v>
      </c>
      <c r="G24" s="88">
        <f t="shared" si="2"/>
        <v>126828.11948894517</v>
      </c>
      <c r="K24" s="102"/>
      <c r="L24" s="102"/>
      <c r="M24" s="106"/>
    </row>
    <row r="25" spans="1:13" x14ac:dyDescent="0.3">
      <c r="A25" s="114">
        <f t="shared" si="4"/>
        <v>45231</v>
      </c>
      <c r="B25" s="99">
        <v>11</v>
      </c>
      <c r="C25" s="88">
        <f t="shared" si="5"/>
        <v>126828.11948894517</v>
      </c>
      <c r="D25" s="115">
        <f t="shared" si="0"/>
        <v>433.33</v>
      </c>
      <c r="E25" s="115">
        <f t="shared" si="1"/>
        <v>2330.3839441504897</v>
      </c>
      <c r="F25" s="115">
        <f t="shared" si="3"/>
        <v>2763.71</v>
      </c>
      <c r="G25" s="88">
        <f t="shared" si="2"/>
        <v>124497.73554479468</v>
      </c>
    </row>
    <row r="26" spans="1:13" x14ac:dyDescent="0.3">
      <c r="A26" s="114">
        <f t="shared" si="4"/>
        <v>45261</v>
      </c>
      <c r="B26" s="99">
        <v>12</v>
      </c>
      <c r="C26" s="88">
        <f t="shared" si="5"/>
        <v>124497.73554479468</v>
      </c>
      <c r="D26" s="115">
        <f t="shared" si="0"/>
        <v>425.37</v>
      </c>
      <c r="E26" s="115">
        <f t="shared" si="1"/>
        <v>2338.3460892930034</v>
      </c>
      <c r="F26" s="115">
        <f t="shared" si="3"/>
        <v>2763.71</v>
      </c>
      <c r="G26" s="88">
        <f t="shared" si="2"/>
        <v>122159.38945550167</v>
      </c>
    </row>
    <row r="27" spans="1:13" x14ac:dyDescent="0.3">
      <c r="A27" s="114">
        <f t="shared" si="4"/>
        <v>45292</v>
      </c>
      <c r="B27" s="99">
        <v>13</v>
      </c>
      <c r="C27" s="88">
        <f t="shared" si="5"/>
        <v>122159.38945550167</v>
      </c>
      <c r="D27" s="115">
        <f t="shared" si="0"/>
        <v>417.38</v>
      </c>
      <c r="E27" s="115">
        <f t="shared" si="1"/>
        <v>2346.3354384314216</v>
      </c>
      <c r="F27" s="115">
        <f t="shared" si="3"/>
        <v>2763.71</v>
      </c>
      <c r="G27" s="88">
        <f t="shared" si="2"/>
        <v>119813.05401707026</v>
      </c>
    </row>
    <row r="28" spans="1:13" x14ac:dyDescent="0.3">
      <c r="A28" s="114">
        <f t="shared" si="4"/>
        <v>45323</v>
      </c>
      <c r="B28" s="99">
        <v>14</v>
      </c>
      <c r="C28" s="88">
        <f t="shared" si="5"/>
        <v>119813.05401707026</v>
      </c>
      <c r="D28" s="115">
        <f t="shared" si="0"/>
        <v>409.36</v>
      </c>
      <c r="E28" s="115">
        <f t="shared" si="1"/>
        <v>2354.3520845127291</v>
      </c>
      <c r="F28" s="115">
        <f t="shared" si="3"/>
        <v>2763.71</v>
      </c>
      <c r="G28" s="88">
        <f t="shared" si="2"/>
        <v>117458.70193255752</v>
      </c>
    </row>
    <row r="29" spans="1:13" x14ac:dyDescent="0.3">
      <c r="A29" s="114">
        <f t="shared" si="4"/>
        <v>45352</v>
      </c>
      <c r="B29" s="99">
        <v>15</v>
      </c>
      <c r="C29" s="88">
        <f t="shared" si="5"/>
        <v>117458.70193255752</v>
      </c>
      <c r="D29" s="115">
        <f t="shared" si="0"/>
        <v>401.32</v>
      </c>
      <c r="E29" s="115">
        <f t="shared" si="1"/>
        <v>2362.3961208014807</v>
      </c>
      <c r="F29" s="115">
        <f t="shared" si="3"/>
        <v>2763.71</v>
      </c>
      <c r="G29" s="88">
        <f t="shared" si="2"/>
        <v>115096.30581175604</v>
      </c>
    </row>
    <row r="30" spans="1:13" x14ac:dyDescent="0.3">
      <c r="A30" s="114">
        <f t="shared" si="4"/>
        <v>45383</v>
      </c>
      <c r="B30" s="99">
        <v>16</v>
      </c>
      <c r="C30" s="88">
        <f t="shared" si="5"/>
        <v>115096.30581175604</v>
      </c>
      <c r="D30" s="115">
        <f t="shared" si="0"/>
        <v>393.25</v>
      </c>
      <c r="E30" s="115">
        <f t="shared" si="1"/>
        <v>2370.4676408808855</v>
      </c>
      <c r="F30" s="115">
        <f t="shared" si="3"/>
        <v>2763.71</v>
      </c>
      <c r="G30" s="88">
        <f t="shared" si="2"/>
        <v>112725.83817087515</v>
      </c>
    </row>
    <row r="31" spans="1:13" x14ac:dyDescent="0.3">
      <c r="A31" s="114">
        <f t="shared" si="4"/>
        <v>45413</v>
      </c>
      <c r="B31" s="99">
        <v>17</v>
      </c>
      <c r="C31" s="88">
        <f t="shared" si="5"/>
        <v>112725.83817087515</v>
      </c>
      <c r="D31" s="115">
        <f t="shared" si="0"/>
        <v>385.15</v>
      </c>
      <c r="E31" s="115">
        <f t="shared" si="1"/>
        <v>2378.5667386538958</v>
      </c>
      <c r="F31" s="115">
        <f t="shared" si="3"/>
        <v>2763.71</v>
      </c>
      <c r="G31" s="88">
        <f t="shared" si="2"/>
        <v>110347.27143222126</v>
      </c>
    </row>
    <row r="32" spans="1:13" x14ac:dyDescent="0.3">
      <c r="A32" s="114">
        <f t="shared" si="4"/>
        <v>45444</v>
      </c>
      <c r="B32" s="99">
        <v>18</v>
      </c>
      <c r="C32" s="88">
        <f t="shared" si="5"/>
        <v>110347.27143222126</v>
      </c>
      <c r="D32" s="115">
        <f t="shared" si="0"/>
        <v>377.02</v>
      </c>
      <c r="E32" s="115">
        <f t="shared" si="1"/>
        <v>2386.6935083442959</v>
      </c>
      <c r="F32" s="115">
        <f t="shared" si="3"/>
        <v>2763.71</v>
      </c>
      <c r="G32" s="88">
        <f t="shared" si="2"/>
        <v>107960.57792387696</v>
      </c>
    </row>
    <row r="33" spans="1:7" x14ac:dyDescent="0.3">
      <c r="A33" s="114">
        <f t="shared" si="4"/>
        <v>45474</v>
      </c>
      <c r="B33" s="99">
        <v>19</v>
      </c>
      <c r="C33" s="88">
        <f t="shared" si="5"/>
        <v>107960.57792387696</v>
      </c>
      <c r="D33" s="115">
        <f t="shared" si="0"/>
        <v>368.87</v>
      </c>
      <c r="E33" s="115">
        <f t="shared" si="1"/>
        <v>2394.8480444978059</v>
      </c>
      <c r="F33" s="115">
        <f t="shared" si="3"/>
        <v>2763.71</v>
      </c>
      <c r="G33" s="88">
        <f t="shared" si="2"/>
        <v>105565.72987937916</v>
      </c>
    </row>
    <row r="34" spans="1:7" x14ac:dyDescent="0.3">
      <c r="A34" s="114">
        <f t="shared" si="4"/>
        <v>45505</v>
      </c>
      <c r="B34" s="99">
        <v>20</v>
      </c>
      <c r="C34" s="88">
        <f t="shared" si="5"/>
        <v>105565.72987937916</v>
      </c>
      <c r="D34" s="115">
        <f t="shared" si="0"/>
        <v>360.68</v>
      </c>
      <c r="E34" s="115">
        <f t="shared" si="1"/>
        <v>2403.0304419831732</v>
      </c>
      <c r="F34" s="115">
        <f t="shared" si="3"/>
        <v>2763.71</v>
      </c>
      <c r="G34" s="88">
        <f t="shared" si="2"/>
        <v>103162.69943739599</v>
      </c>
    </row>
    <row r="35" spans="1:7" x14ac:dyDescent="0.3">
      <c r="A35" s="114">
        <f t="shared" si="4"/>
        <v>45536</v>
      </c>
      <c r="B35" s="99">
        <v>21</v>
      </c>
      <c r="C35" s="88">
        <f t="shared" si="5"/>
        <v>103162.69943739599</v>
      </c>
      <c r="D35" s="115">
        <f t="shared" si="0"/>
        <v>352.47</v>
      </c>
      <c r="E35" s="115">
        <f t="shared" si="1"/>
        <v>2411.240795993283</v>
      </c>
      <c r="F35" s="115">
        <f t="shared" si="3"/>
        <v>2763.71</v>
      </c>
      <c r="G35" s="88">
        <f t="shared" si="2"/>
        <v>100751.4586414027</v>
      </c>
    </row>
    <row r="36" spans="1:7" x14ac:dyDescent="0.3">
      <c r="A36" s="114">
        <f t="shared" si="4"/>
        <v>45566</v>
      </c>
      <c r="B36" s="99">
        <v>22</v>
      </c>
      <c r="C36" s="88">
        <f t="shared" si="5"/>
        <v>100751.4586414027</v>
      </c>
      <c r="D36" s="115">
        <f t="shared" si="0"/>
        <v>344.23</v>
      </c>
      <c r="E36" s="115">
        <f t="shared" si="1"/>
        <v>2419.4792020462596</v>
      </c>
      <c r="F36" s="115">
        <f t="shared" si="3"/>
        <v>2763.71</v>
      </c>
      <c r="G36" s="88">
        <f t="shared" si="2"/>
        <v>98331.979439356437</v>
      </c>
    </row>
    <row r="37" spans="1:7" x14ac:dyDescent="0.3">
      <c r="A37" s="114">
        <f t="shared" si="4"/>
        <v>45597</v>
      </c>
      <c r="B37" s="99">
        <v>23</v>
      </c>
      <c r="C37" s="88">
        <f t="shared" si="5"/>
        <v>98331.979439356437</v>
      </c>
      <c r="D37" s="115">
        <f t="shared" si="0"/>
        <v>335.97</v>
      </c>
      <c r="E37" s="115">
        <f t="shared" si="1"/>
        <v>2427.7457559865843</v>
      </c>
      <c r="F37" s="115">
        <f t="shared" si="3"/>
        <v>2763.71</v>
      </c>
      <c r="G37" s="88">
        <f t="shared" si="2"/>
        <v>95904.23368336985</v>
      </c>
    </row>
    <row r="38" spans="1:7" x14ac:dyDescent="0.3">
      <c r="A38" s="114">
        <f t="shared" si="4"/>
        <v>45627</v>
      </c>
      <c r="B38" s="99">
        <v>24</v>
      </c>
      <c r="C38" s="88">
        <f t="shared" si="5"/>
        <v>95904.23368336985</v>
      </c>
      <c r="D38" s="115">
        <f t="shared" si="0"/>
        <v>327.67</v>
      </c>
      <c r="E38" s="115">
        <f t="shared" si="1"/>
        <v>2436.0405539862054</v>
      </c>
      <c r="F38" s="115">
        <f t="shared" si="3"/>
        <v>2763.71</v>
      </c>
      <c r="G38" s="88">
        <f t="shared" si="2"/>
        <v>93468.193129383639</v>
      </c>
    </row>
    <row r="39" spans="1:7" x14ac:dyDescent="0.3">
      <c r="A39" s="114">
        <f t="shared" si="4"/>
        <v>45658</v>
      </c>
      <c r="B39" s="99">
        <v>25</v>
      </c>
      <c r="C39" s="88">
        <f t="shared" si="5"/>
        <v>93468.193129383639</v>
      </c>
      <c r="D39" s="115">
        <f t="shared" si="0"/>
        <v>319.35000000000002</v>
      </c>
      <c r="E39" s="115">
        <f t="shared" si="1"/>
        <v>2444.3636925456581</v>
      </c>
      <c r="F39" s="115">
        <f t="shared" si="3"/>
        <v>2763.71</v>
      </c>
      <c r="G39" s="88">
        <f t="shared" si="2"/>
        <v>91023.829436837987</v>
      </c>
    </row>
    <row r="40" spans="1:7" x14ac:dyDescent="0.3">
      <c r="A40" s="114">
        <f t="shared" si="4"/>
        <v>45689</v>
      </c>
      <c r="B40" s="99">
        <v>26</v>
      </c>
      <c r="C40" s="88">
        <f t="shared" si="5"/>
        <v>91023.829436837987</v>
      </c>
      <c r="D40" s="115">
        <f t="shared" si="0"/>
        <v>311</v>
      </c>
      <c r="E40" s="115">
        <f t="shared" si="1"/>
        <v>2452.7152684951893</v>
      </c>
      <c r="F40" s="115">
        <f t="shared" si="3"/>
        <v>2763.71</v>
      </c>
      <c r="G40" s="88">
        <f t="shared" si="2"/>
        <v>88571.1141683428</v>
      </c>
    </row>
    <row r="41" spans="1:7" x14ac:dyDescent="0.3">
      <c r="A41" s="114">
        <f t="shared" si="4"/>
        <v>45717</v>
      </c>
      <c r="B41" s="99">
        <v>27</v>
      </c>
      <c r="C41" s="88">
        <f t="shared" si="5"/>
        <v>88571.1141683428</v>
      </c>
      <c r="D41" s="115">
        <f t="shared" si="0"/>
        <v>302.62</v>
      </c>
      <c r="E41" s="115">
        <f t="shared" si="1"/>
        <v>2461.0953789958808</v>
      </c>
      <c r="F41" s="115">
        <f t="shared" si="3"/>
        <v>2763.71</v>
      </c>
      <c r="G41" s="88">
        <f t="shared" si="2"/>
        <v>86110.018789346912</v>
      </c>
    </row>
    <row r="42" spans="1:7" x14ac:dyDescent="0.3">
      <c r="A42" s="114">
        <f t="shared" si="4"/>
        <v>45748</v>
      </c>
      <c r="B42" s="99">
        <v>28</v>
      </c>
      <c r="C42" s="88">
        <f t="shared" si="5"/>
        <v>86110.018789346912</v>
      </c>
      <c r="D42" s="115">
        <f t="shared" si="0"/>
        <v>294.20999999999998</v>
      </c>
      <c r="E42" s="115">
        <f t="shared" si="1"/>
        <v>2469.5041215407837</v>
      </c>
      <c r="F42" s="115">
        <f t="shared" si="3"/>
        <v>2763.71</v>
      </c>
      <c r="G42" s="88">
        <f t="shared" si="2"/>
        <v>83640.514667806128</v>
      </c>
    </row>
    <row r="43" spans="1:7" x14ac:dyDescent="0.3">
      <c r="A43" s="114">
        <f t="shared" si="4"/>
        <v>45778</v>
      </c>
      <c r="B43" s="99">
        <v>29</v>
      </c>
      <c r="C43" s="88">
        <f t="shared" si="5"/>
        <v>83640.514667806128</v>
      </c>
      <c r="D43" s="115">
        <f t="shared" si="0"/>
        <v>285.77</v>
      </c>
      <c r="E43" s="115">
        <f t="shared" si="1"/>
        <v>2477.9415939560481</v>
      </c>
      <c r="F43" s="115">
        <f t="shared" si="3"/>
        <v>2763.71</v>
      </c>
      <c r="G43" s="88">
        <f t="shared" si="2"/>
        <v>81162.573073850086</v>
      </c>
    </row>
    <row r="44" spans="1:7" x14ac:dyDescent="0.3">
      <c r="A44" s="114">
        <f t="shared" si="4"/>
        <v>45809</v>
      </c>
      <c r="B44" s="99">
        <v>30</v>
      </c>
      <c r="C44" s="88">
        <f t="shared" si="5"/>
        <v>81162.573073850086</v>
      </c>
      <c r="D44" s="115">
        <f t="shared" si="0"/>
        <v>277.31</v>
      </c>
      <c r="E44" s="115">
        <f t="shared" si="1"/>
        <v>2486.4078944020648</v>
      </c>
      <c r="F44" s="115">
        <f t="shared" si="3"/>
        <v>2763.71</v>
      </c>
      <c r="G44" s="88">
        <f t="shared" si="2"/>
        <v>78676.165179448028</v>
      </c>
    </row>
    <row r="45" spans="1:7" x14ac:dyDescent="0.3">
      <c r="A45" s="114">
        <f t="shared" si="4"/>
        <v>45839</v>
      </c>
      <c r="B45" s="99">
        <v>31</v>
      </c>
      <c r="C45" s="88">
        <f t="shared" si="5"/>
        <v>78676.165179448028</v>
      </c>
      <c r="D45" s="115">
        <f t="shared" si="0"/>
        <v>268.81</v>
      </c>
      <c r="E45" s="115">
        <f t="shared" si="1"/>
        <v>2494.9031213746048</v>
      </c>
      <c r="F45" s="115">
        <f t="shared" si="3"/>
        <v>2763.71</v>
      </c>
      <c r="G45" s="88">
        <f t="shared" si="2"/>
        <v>76181.262058073422</v>
      </c>
    </row>
    <row r="46" spans="1:7" x14ac:dyDescent="0.3">
      <c r="A46" s="114">
        <f t="shared" si="4"/>
        <v>45870</v>
      </c>
      <c r="B46" s="99">
        <v>32</v>
      </c>
      <c r="C46" s="88">
        <f t="shared" si="5"/>
        <v>76181.262058073422</v>
      </c>
      <c r="D46" s="115">
        <f t="shared" si="0"/>
        <v>260.29000000000002</v>
      </c>
      <c r="E46" s="115">
        <f t="shared" si="1"/>
        <v>2503.427373705968</v>
      </c>
      <c r="F46" s="115">
        <f t="shared" si="3"/>
        <v>2763.71</v>
      </c>
      <c r="G46" s="88">
        <f t="shared" si="2"/>
        <v>73677.834684367452</v>
      </c>
    </row>
    <row r="47" spans="1:7" x14ac:dyDescent="0.3">
      <c r="A47" s="114">
        <f t="shared" si="4"/>
        <v>45901</v>
      </c>
      <c r="B47" s="99">
        <v>33</v>
      </c>
      <c r="C47" s="88">
        <f t="shared" si="5"/>
        <v>73677.834684367452</v>
      </c>
      <c r="D47" s="115">
        <f t="shared" si="0"/>
        <v>251.73</v>
      </c>
      <c r="E47" s="115">
        <f t="shared" si="1"/>
        <v>2511.9807505661297</v>
      </c>
      <c r="F47" s="115">
        <f t="shared" si="3"/>
        <v>2763.71</v>
      </c>
      <c r="G47" s="88">
        <f t="shared" si="2"/>
        <v>71165.853933801322</v>
      </c>
    </row>
    <row r="48" spans="1:7" x14ac:dyDescent="0.3">
      <c r="A48" s="114">
        <f t="shared" si="4"/>
        <v>45931</v>
      </c>
      <c r="B48" s="99">
        <v>34</v>
      </c>
      <c r="C48" s="88">
        <f t="shared" si="5"/>
        <v>71165.853933801322</v>
      </c>
      <c r="D48" s="115">
        <f t="shared" si="0"/>
        <v>243.15</v>
      </c>
      <c r="E48" s="115">
        <f t="shared" si="1"/>
        <v>2520.5633514638976</v>
      </c>
      <c r="F48" s="115">
        <f t="shared" si="3"/>
        <v>2763.71</v>
      </c>
      <c r="G48" s="88">
        <f t="shared" si="2"/>
        <v>68645.290582337417</v>
      </c>
    </row>
    <row r="49" spans="1:7" x14ac:dyDescent="0.3">
      <c r="A49" s="114">
        <f t="shared" si="4"/>
        <v>45962</v>
      </c>
      <c r="B49" s="99">
        <v>35</v>
      </c>
      <c r="C49" s="88">
        <f t="shared" si="5"/>
        <v>68645.290582337417</v>
      </c>
      <c r="D49" s="115">
        <f t="shared" si="0"/>
        <v>234.54</v>
      </c>
      <c r="E49" s="115">
        <f t="shared" si="1"/>
        <v>2529.175276248066</v>
      </c>
      <c r="F49" s="115">
        <f t="shared" si="3"/>
        <v>2763.71</v>
      </c>
      <c r="G49" s="88">
        <f t="shared" si="2"/>
        <v>66116.115306089356</v>
      </c>
    </row>
    <row r="50" spans="1:7" x14ac:dyDescent="0.3">
      <c r="A50" s="114">
        <f t="shared" si="4"/>
        <v>45992</v>
      </c>
      <c r="B50" s="99">
        <v>36</v>
      </c>
      <c r="C50" s="88">
        <f t="shared" si="5"/>
        <v>66116.115306089356</v>
      </c>
      <c r="D50" s="115">
        <f t="shared" si="0"/>
        <v>225.9</v>
      </c>
      <c r="E50" s="115">
        <f t="shared" si="1"/>
        <v>2537.81662510858</v>
      </c>
      <c r="F50" s="115">
        <f t="shared" si="3"/>
        <v>2763.71</v>
      </c>
      <c r="G50" s="88">
        <f t="shared" si="2"/>
        <v>63578.298680980777</v>
      </c>
    </row>
    <row r="51" spans="1:7" x14ac:dyDescent="0.3">
      <c r="A51" s="114">
        <f t="shared" si="4"/>
        <v>46023</v>
      </c>
      <c r="B51" s="99">
        <v>37</v>
      </c>
      <c r="C51" s="88">
        <f t="shared" si="5"/>
        <v>63578.298680980777</v>
      </c>
      <c r="D51" s="115">
        <f t="shared" si="0"/>
        <v>217.23</v>
      </c>
      <c r="E51" s="115">
        <f t="shared" si="1"/>
        <v>2546.487498577701</v>
      </c>
      <c r="F51" s="115">
        <f t="shared" si="3"/>
        <v>2763.71</v>
      </c>
      <c r="G51" s="88">
        <f t="shared" si="2"/>
        <v>61031.811182403078</v>
      </c>
    </row>
    <row r="52" spans="1:7" x14ac:dyDescent="0.3">
      <c r="A52" s="114">
        <f t="shared" si="4"/>
        <v>46054</v>
      </c>
      <c r="B52" s="99">
        <v>38</v>
      </c>
      <c r="C52" s="88">
        <f t="shared" si="5"/>
        <v>61031.811182403078</v>
      </c>
      <c r="D52" s="115">
        <f t="shared" si="0"/>
        <v>208.53</v>
      </c>
      <c r="E52" s="115">
        <f t="shared" si="1"/>
        <v>2555.1879975311754</v>
      </c>
      <c r="F52" s="115">
        <f t="shared" si="3"/>
        <v>2763.71</v>
      </c>
      <c r="G52" s="88">
        <f t="shared" si="2"/>
        <v>58476.623184871904</v>
      </c>
    </row>
    <row r="53" spans="1:7" x14ac:dyDescent="0.3">
      <c r="A53" s="114">
        <f t="shared" si="4"/>
        <v>46082</v>
      </c>
      <c r="B53" s="99">
        <v>39</v>
      </c>
      <c r="C53" s="88">
        <f t="shared" si="5"/>
        <v>58476.623184871904</v>
      </c>
      <c r="D53" s="115">
        <f t="shared" si="0"/>
        <v>199.8</v>
      </c>
      <c r="E53" s="115">
        <f t="shared" si="1"/>
        <v>2563.9182231894065</v>
      </c>
      <c r="F53" s="115">
        <f t="shared" si="3"/>
        <v>2763.71</v>
      </c>
      <c r="G53" s="88">
        <f t="shared" si="2"/>
        <v>55912.704961682495</v>
      </c>
    </row>
    <row r="54" spans="1:7" x14ac:dyDescent="0.3">
      <c r="A54" s="114">
        <f t="shared" si="4"/>
        <v>46113</v>
      </c>
      <c r="B54" s="99">
        <v>40</v>
      </c>
      <c r="C54" s="88">
        <f t="shared" si="5"/>
        <v>55912.704961682495</v>
      </c>
      <c r="D54" s="115">
        <f t="shared" si="0"/>
        <v>191.04</v>
      </c>
      <c r="E54" s="115">
        <f t="shared" si="1"/>
        <v>2572.6782771186367</v>
      </c>
      <c r="F54" s="115">
        <f t="shared" si="3"/>
        <v>2763.71</v>
      </c>
      <c r="G54" s="88">
        <f t="shared" si="2"/>
        <v>53340.026684563862</v>
      </c>
    </row>
    <row r="55" spans="1:7" x14ac:dyDescent="0.3">
      <c r="A55" s="114">
        <f t="shared" si="4"/>
        <v>46143</v>
      </c>
      <c r="B55" s="99">
        <v>41</v>
      </c>
      <c r="C55" s="88">
        <f t="shared" si="5"/>
        <v>53340.026684563862</v>
      </c>
      <c r="D55" s="115">
        <f t="shared" si="0"/>
        <v>182.25</v>
      </c>
      <c r="E55" s="115">
        <f t="shared" si="1"/>
        <v>2581.4682612321258</v>
      </c>
      <c r="F55" s="115">
        <f t="shared" si="3"/>
        <v>2763.71</v>
      </c>
      <c r="G55" s="88">
        <f t="shared" si="2"/>
        <v>50758.558423331735</v>
      </c>
    </row>
    <row r="56" spans="1:7" x14ac:dyDescent="0.3">
      <c r="A56" s="114">
        <f t="shared" si="4"/>
        <v>46174</v>
      </c>
      <c r="B56" s="99">
        <v>42</v>
      </c>
      <c r="C56" s="88">
        <f t="shared" si="5"/>
        <v>50758.558423331735</v>
      </c>
      <c r="D56" s="115">
        <f t="shared" si="0"/>
        <v>173.43</v>
      </c>
      <c r="E56" s="115">
        <f t="shared" si="1"/>
        <v>2590.2882777913355</v>
      </c>
      <c r="F56" s="115">
        <f t="shared" si="3"/>
        <v>2763.71</v>
      </c>
      <c r="G56" s="88">
        <f t="shared" si="2"/>
        <v>48168.270145540402</v>
      </c>
    </row>
    <row r="57" spans="1:7" x14ac:dyDescent="0.3">
      <c r="A57" s="114">
        <f t="shared" si="4"/>
        <v>46204</v>
      </c>
      <c r="B57" s="99">
        <v>43</v>
      </c>
      <c r="C57" s="88">
        <f t="shared" si="5"/>
        <v>48168.270145540402</v>
      </c>
      <c r="D57" s="115">
        <f t="shared" si="0"/>
        <v>164.57</v>
      </c>
      <c r="E57" s="115">
        <f t="shared" si="1"/>
        <v>2599.1384294071222</v>
      </c>
      <c r="F57" s="115">
        <f t="shared" si="3"/>
        <v>2763.71</v>
      </c>
      <c r="G57" s="88">
        <f t="shared" si="2"/>
        <v>45569.131716133277</v>
      </c>
    </row>
    <row r="58" spans="1:7" x14ac:dyDescent="0.3">
      <c r="A58" s="114">
        <f t="shared" si="4"/>
        <v>46235</v>
      </c>
      <c r="B58" s="99">
        <v>44</v>
      </c>
      <c r="C58" s="88">
        <f t="shared" si="5"/>
        <v>45569.131716133277</v>
      </c>
      <c r="D58" s="115">
        <f t="shared" si="0"/>
        <v>155.69</v>
      </c>
      <c r="E58" s="115">
        <f t="shared" si="1"/>
        <v>2608.0188190409303</v>
      </c>
      <c r="F58" s="115">
        <f t="shared" si="3"/>
        <v>2763.71</v>
      </c>
      <c r="G58" s="88">
        <f t="shared" si="2"/>
        <v>42961.112897092346</v>
      </c>
    </row>
    <row r="59" spans="1:7" x14ac:dyDescent="0.3">
      <c r="A59" s="114">
        <f t="shared" si="4"/>
        <v>46266</v>
      </c>
      <c r="B59" s="99">
        <v>45</v>
      </c>
      <c r="C59" s="88">
        <f t="shared" si="5"/>
        <v>42961.112897092346</v>
      </c>
      <c r="D59" s="115">
        <f t="shared" si="0"/>
        <v>146.78</v>
      </c>
      <c r="E59" s="115">
        <f t="shared" si="1"/>
        <v>2616.9295500059866</v>
      </c>
      <c r="F59" s="115">
        <f t="shared" si="3"/>
        <v>2763.71</v>
      </c>
      <c r="G59" s="88">
        <f t="shared" si="2"/>
        <v>40344.183347086357</v>
      </c>
    </row>
    <row r="60" spans="1:7" x14ac:dyDescent="0.3">
      <c r="A60" s="114">
        <f t="shared" si="4"/>
        <v>46296</v>
      </c>
      <c r="B60" s="99">
        <v>46</v>
      </c>
      <c r="C60" s="88">
        <f t="shared" si="5"/>
        <v>40344.183347086357</v>
      </c>
      <c r="D60" s="115">
        <f t="shared" si="0"/>
        <v>137.84</v>
      </c>
      <c r="E60" s="115">
        <f t="shared" si="1"/>
        <v>2625.8707259685075</v>
      </c>
      <c r="F60" s="115">
        <f t="shared" si="3"/>
        <v>2763.71</v>
      </c>
      <c r="G60" s="88">
        <f t="shared" si="2"/>
        <v>37718.312621117846</v>
      </c>
    </row>
    <row r="61" spans="1:7" x14ac:dyDescent="0.3">
      <c r="A61" s="114">
        <f t="shared" si="4"/>
        <v>46327</v>
      </c>
      <c r="B61" s="99">
        <v>47</v>
      </c>
      <c r="C61" s="88">
        <f t="shared" si="5"/>
        <v>37718.312621117846</v>
      </c>
      <c r="D61" s="115">
        <f t="shared" si="0"/>
        <v>128.87</v>
      </c>
      <c r="E61" s="115">
        <f t="shared" si="1"/>
        <v>2634.8424509488996</v>
      </c>
      <c r="F61" s="115">
        <f t="shared" si="3"/>
        <v>2763.71</v>
      </c>
      <c r="G61" s="88">
        <f t="shared" si="2"/>
        <v>35083.470170168948</v>
      </c>
    </row>
    <row r="62" spans="1:7" x14ac:dyDescent="0.3">
      <c r="A62" s="114">
        <f t="shared" si="4"/>
        <v>46357</v>
      </c>
      <c r="B62" s="99">
        <v>48</v>
      </c>
      <c r="C62" s="88">
        <f t="shared" si="5"/>
        <v>35083.470170168948</v>
      </c>
      <c r="D62" s="115">
        <f t="shared" si="0"/>
        <v>119.87</v>
      </c>
      <c r="E62" s="115">
        <f t="shared" si="1"/>
        <v>2643.8448293229749</v>
      </c>
      <c r="F62" s="115">
        <f t="shared" si="3"/>
        <v>2763.71</v>
      </c>
      <c r="G62" s="88">
        <f t="shared" si="2"/>
        <v>32439.625340845974</v>
      </c>
    </row>
    <row r="63" spans="1:7" x14ac:dyDescent="0.3">
      <c r="A63" s="114">
        <f t="shared" si="4"/>
        <v>46388</v>
      </c>
      <c r="B63" s="99">
        <v>49</v>
      </c>
      <c r="C63" s="88">
        <f t="shared" si="5"/>
        <v>32439.625340845974</v>
      </c>
      <c r="D63" s="115">
        <f t="shared" si="0"/>
        <v>110.84</v>
      </c>
      <c r="E63" s="115">
        <f t="shared" si="1"/>
        <v>2652.8779658231615</v>
      </c>
      <c r="F63" s="115">
        <f t="shared" si="3"/>
        <v>2763.71</v>
      </c>
      <c r="G63" s="88">
        <f t="shared" si="2"/>
        <v>29786.747375022813</v>
      </c>
    </row>
    <row r="64" spans="1:7" x14ac:dyDescent="0.3">
      <c r="A64" s="114">
        <f t="shared" si="4"/>
        <v>46419</v>
      </c>
      <c r="B64" s="99">
        <v>50</v>
      </c>
      <c r="C64" s="88">
        <f t="shared" si="5"/>
        <v>29786.747375022813</v>
      </c>
      <c r="D64" s="115">
        <f t="shared" si="0"/>
        <v>101.77</v>
      </c>
      <c r="E64" s="115">
        <f t="shared" si="1"/>
        <v>2661.9419655397242</v>
      </c>
      <c r="F64" s="115">
        <f t="shared" si="3"/>
        <v>2763.71</v>
      </c>
      <c r="G64" s="88">
        <f t="shared" si="2"/>
        <v>27124.805409483088</v>
      </c>
    </row>
    <row r="65" spans="1:7" x14ac:dyDescent="0.3">
      <c r="A65" s="114">
        <f t="shared" si="4"/>
        <v>46447</v>
      </c>
      <c r="B65" s="99">
        <v>51</v>
      </c>
      <c r="C65" s="88">
        <f t="shared" si="5"/>
        <v>27124.805409483088</v>
      </c>
      <c r="D65" s="115">
        <f t="shared" si="0"/>
        <v>92.68</v>
      </c>
      <c r="E65" s="115">
        <f t="shared" si="1"/>
        <v>2671.0369339219847</v>
      </c>
      <c r="F65" s="115">
        <f t="shared" si="3"/>
        <v>2763.71</v>
      </c>
      <c r="G65" s="88">
        <f t="shared" si="2"/>
        <v>24453.768475561104</v>
      </c>
    </row>
    <row r="66" spans="1:7" x14ac:dyDescent="0.3">
      <c r="A66" s="114">
        <f t="shared" si="4"/>
        <v>46478</v>
      </c>
      <c r="B66" s="99">
        <v>52</v>
      </c>
      <c r="C66" s="88">
        <f t="shared" si="5"/>
        <v>24453.768475561104</v>
      </c>
      <c r="D66" s="115">
        <f t="shared" si="0"/>
        <v>83.55</v>
      </c>
      <c r="E66" s="115">
        <f t="shared" si="1"/>
        <v>2680.1629767795516</v>
      </c>
      <c r="F66" s="115">
        <f t="shared" si="3"/>
        <v>2763.71</v>
      </c>
      <c r="G66" s="88">
        <f t="shared" si="2"/>
        <v>21773.605498781551</v>
      </c>
    </row>
    <row r="67" spans="1:7" x14ac:dyDescent="0.3">
      <c r="A67" s="114">
        <f t="shared" si="4"/>
        <v>46508</v>
      </c>
      <c r="B67" s="99">
        <v>53</v>
      </c>
      <c r="C67" s="88">
        <f t="shared" si="5"/>
        <v>21773.605498781551</v>
      </c>
      <c r="D67" s="115">
        <f t="shared" si="0"/>
        <v>74.39</v>
      </c>
      <c r="E67" s="115">
        <f t="shared" si="1"/>
        <v>2689.3202002835483</v>
      </c>
      <c r="F67" s="115">
        <f t="shared" si="3"/>
        <v>2763.71</v>
      </c>
      <c r="G67" s="88">
        <f t="shared" si="2"/>
        <v>19084.285298498002</v>
      </c>
    </row>
    <row r="68" spans="1:7" x14ac:dyDescent="0.3">
      <c r="A68" s="114">
        <f t="shared" si="4"/>
        <v>46539</v>
      </c>
      <c r="B68" s="99">
        <v>54</v>
      </c>
      <c r="C68" s="88">
        <f t="shared" si="5"/>
        <v>19084.285298498002</v>
      </c>
      <c r="D68" s="115">
        <f t="shared" si="0"/>
        <v>65.2</v>
      </c>
      <c r="E68" s="115">
        <f t="shared" si="1"/>
        <v>2698.5087109678507</v>
      </c>
      <c r="F68" s="115">
        <f t="shared" si="3"/>
        <v>2763.71</v>
      </c>
      <c r="G68" s="88">
        <f t="shared" si="2"/>
        <v>16385.776587530152</v>
      </c>
    </row>
    <row r="69" spans="1:7" x14ac:dyDescent="0.3">
      <c r="A69" s="114">
        <f t="shared" si="4"/>
        <v>46569</v>
      </c>
      <c r="B69" s="99">
        <v>55</v>
      </c>
      <c r="C69" s="88">
        <f t="shared" si="5"/>
        <v>16385.776587530152</v>
      </c>
      <c r="D69" s="115">
        <f t="shared" si="0"/>
        <v>55.98</v>
      </c>
      <c r="E69" s="115">
        <f t="shared" si="1"/>
        <v>2707.7286157303242</v>
      </c>
      <c r="F69" s="115">
        <f t="shared" si="3"/>
        <v>2763.71</v>
      </c>
      <c r="G69" s="88">
        <f t="shared" si="2"/>
        <v>13678.047971799828</v>
      </c>
    </row>
    <row r="70" spans="1:7" x14ac:dyDescent="0.3">
      <c r="A70" s="114">
        <f t="shared" si="4"/>
        <v>46600</v>
      </c>
      <c r="B70" s="99">
        <v>56</v>
      </c>
      <c r="C70" s="88">
        <f t="shared" si="5"/>
        <v>13678.047971799828</v>
      </c>
      <c r="D70" s="115">
        <f t="shared" si="0"/>
        <v>46.73</v>
      </c>
      <c r="E70" s="115">
        <f t="shared" si="1"/>
        <v>2716.9800218340692</v>
      </c>
      <c r="F70" s="115">
        <f t="shared" si="3"/>
        <v>2763.71</v>
      </c>
      <c r="G70" s="88">
        <f t="shared" si="2"/>
        <v>10961.067949965758</v>
      </c>
    </row>
    <row r="71" spans="1:7" x14ac:dyDescent="0.3">
      <c r="A71" s="114">
        <f t="shared" si="4"/>
        <v>46631</v>
      </c>
      <c r="B71" s="99">
        <v>57</v>
      </c>
      <c r="C71" s="88">
        <f t="shared" si="5"/>
        <v>10961.067949965758</v>
      </c>
      <c r="D71" s="115">
        <f t="shared" si="0"/>
        <v>37.450000000000003</v>
      </c>
      <c r="E71" s="115">
        <f t="shared" si="1"/>
        <v>2726.2630369086687</v>
      </c>
      <c r="F71" s="115">
        <f t="shared" si="3"/>
        <v>2763.71</v>
      </c>
      <c r="G71" s="88">
        <f t="shared" si="2"/>
        <v>8234.8049130570889</v>
      </c>
    </row>
    <row r="72" spans="1:7" x14ac:dyDescent="0.3">
      <c r="A72" s="114">
        <f t="shared" si="4"/>
        <v>46661</v>
      </c>
      <c r="B72" s="99">
        <v>58</v>
      </c>
      <c r="C72" s="88">
        <f t="shared" si="5"/>
        <v>8234.8049130570889</v>
      </c>
      <c r="D72" s="115">
        <f t="shared" si="0"/>
        <v>28.14</v>
      </c>
      <c r="E72" s="115">
        <f t="shared" si="1"/>
        <v>2735.5777689514402</v>
      </c>
      <c r="F72" s="115">
        <f t="shared" si="3"/>
        <v>2763.71</v>
      </c>
      <c r="G72" s="88">
        <f t="shared" si="2"/>
        <v>5499.2271441056491</v>
      </c>
    </row>
    <row r="73" spans="1:7" x14ac:dyDescent="0.3">
      <c r="A73" s="114">
        <f t="shared" si="4"/>
        <v>46692</v>
      </c>
      <c r="B73" s="99">
        <v>59</v>
      </c>
      <c r="C73" s="88">
        <f t="shared" si="5"/>
        <v>5499.2271441056491</v>
      </c>
      <c r="D73" s="115">
        <f t="shared" si="0"/>
        <v>18.79</v>
      </c>
      <c r="E73" s="115">
        <f t="shared" si="1"/>
        <v>2744.9243263286912</v>
      </c>
      <c r="F73" s="115">
        <f t="shared" si="3"/>
        <v>2763.71</v>
      </c>
      <c r="G73" s="88">
        <f t="shared" si="2"/>
        <v>2754.3028177769579</v>
      </c>
    </row>
    <row r="74" spans="1:7" x14ac:dyDescent="0.3">
      <c r="A74" s="114">
        <f t="shared" si="4"/>
        <v>46722</v>
      </c>
      <c r="B74" s="99">
        <v>60</v>
      </c>
      <c r="C74" s="88">
        <f t="shared" si="5"/>
        <v>2754.3028177769579</v>
      </c>
      <c r="D74" s="115">
        <f t="shared" si="0"/>
        <v>9.41</v>
      </c>
      <c r="E74" s="115">
        <f t="shared" si="1"/>
        <v>2754.3028177769806</v>
      </c>
      <c r="F74" s="115">
        <f t="shared" si="3"/>
        <v>2763.71</v>
      </c>
      <c r="G74" s="88">
        <f t="shared" si="2"/>
        <v>-2.2737367544323206E-11</v>
      </c>
    </row>
    <row r="75" spans="1:7" x14ac:dyDescent="0.3">
      <c r="A75" s="114"/>
      <c r="B75" s="99"/>
      <c r="C75" s="88"/>
      <c r="D75" s="115"/>
      <c r="E75" s="115"/>
      <c r="F75" s="115"/>
      <c r="G75" s="88"/>
    </row>
    <row r="76" spans="1:7" x14ac:dyDescent="0.3">
      <c r="A76" s="114"/>
      <c r="B76" s="99"/>
      <c r="C76" s="88"/>
      <c r="D76" s="115"/>
      <c r="E76" s="115"/>
      <c r="F76" s="115"/>
      <c r="G76" s="88"/>
    </row>
    <row r="77" spans="1:7" x14ac:dyDescent="0.3">
      <c r="A77" s="114"/>
      <c r="B77" s="99"/>
      <c r="C77" s="88"/>
      <c r="D77" s="115"/>
      <c r="E77" s="115"/>
      <c r="F77" s="115"/>
      <c r="G77" s="88"/>
    </row>
    <row r="78" spans="1:7" x14ac:dyDescent="0.3">
      <c r="A78" s="114"/>
      <c r="B78" s="99"/>
      <c r="C78" s="88"/>
      <c r="D78" s="115"/>
      <c r="E78" s="115"/>
      <c r="F78" s="115"/>
      <c r="G78" s="88"/>
    </row>
    <row r="79" spans="1:7" x14ac:dyDescent="0.3">
      <c r="A79" s="114"/>
      <c r="B79" s="99"/>
      <c r="C79" s="88"/>
      <c r="D79" s="115"/>
      <c r="E79" s="115"/>
      <c r="F79" s="115"/>
      <c r="G79" s="88"/>
    </row>
    <row r="80" spans="1:7" x14ac:dyDescent="0.3">
      <c r="A80" s="114"/>
      <c r="B80" s="99"/>
      <c r="C80" s="88"/>
      <c r="D80" s="115"/>
      <c r="E80" s="115"/>
      <c r="F80" s="115"/>
      <c r="G80" s="88"/>
    </row>
    <row r="81" spans="1:7" x14ac:dyDescent="0.3">
      <c r="A81" s="114"/>
      <c r="B81" s="99"/>
      <c r="C81" s="88"/>
      <c r="D81" s="115"/>
      <c r="E81" s="115"/>
      <c r="F81" s="115"/>
      <c r="G81" s="88"/>
    </row>
    <row r="82" spans="1:7" x14ac:dyDescent="0.3">
      <c r="A82" s="114"/>
      <c r="B82" s="99"/>
      <c r="C82" s="88"/>
      <c r="D82" s="115"/>
      <c r="E82" s="115"/>
      <c r="F82" s="115"/>
      <c r="G82" s="88"/>
    </row>
    <row r="83" spans="1:7" x14ac:dyDescent="0.3">
      <c r="A83" s="114"/>
      <c r="B83" s="99"/>
      <c r="C83" s="88"/>
      <c r="D83" s="115"/>
      <c r="E83" s="115"/>
      <c r="F83" s="115"/>
      <c r="G83" s="88"/>
    </row>
    <row r="84" spans="1:7" x14ac:dyDescent="0.3">
      <c r="A84" s="114"/>
      <c r="B84" s="99"/>
      <c r="C84" s="88"/>
      <c r="D84" s="115"/>
      <c r="E84" s="115"/>
      <c r="F84" s="115"/>
      <c r="G84" s="88"/>
    </row>
    <row r="85" spans="1:7" x14ac:dyDescent="0.3">
      <c r="A85" s="114"/>
      <c r="B85" s="99"/>
      <c r="C85" s="88"/>
      <c r="D85" s="115"/>
      <c r="E85" s="115"/>
      <c r="F85" s="115"/>
      <c r="G85" s="88"/>
    </row>
    <row r="86" spans="1:7" x14ac:dyDescent="0.3">
      <c r="A86" s="114"/>
      <c r="B86" s="99"/>
      <c r="C86" s="88"/>
      <c r="D86" s="115"/>
      <c r="E86" s="115"/>
      <c r="F86" s="115"/>
      <c r="G86" s="88"/>
    </row>
    <row r="87" spans="1:7" x14ac:dyDescent="0.3">
      <c r="A87" s="114"/>
      <c r="B87" s="99"/>
      <c r="C87" s="88"/>
      <c r="D87" s="115"/>
      <c r="E87" s="115"/>
      <c r="F87" s="115"/>
      <c r="G87" s="88"/>
    </row>
    <row r="88" spans="1:7" x14ac:dyDescent="0.3">
      <c r="A88" s="114"/>
      <c r="B88" s="99"/>
      <c r="C88" s="88"/>
      <c r="D88" s="115"/>
      <c r="E88" s="115"/>
      <c r="F88" s="115"/>
      <c r="G88" s="88"/>
    </row>
    <row r="89" spans="1:7" x14ac:dyDescent="0.3">
      <c r="A89" s="114"/>
      <c r="B89" s="99"/>
      <c r="C89" s="88"/>
      <c r="D89" s="115"/>
      <c r="E89" s="115"/>
      <c r="F89" s="115"/>
      <c r="G89" s="88"/>
    </row>
    <row r="90" spans="1:7" x14ac:dyDescent="0.3">
      <c r="A90" s="114"/>
      <c r="B90" s="99"/>
      <c r="C90" s="88"/>
      <c r="D90" s="115"/>
      <c r="E90" s="115"/>
      <c r="F90" s="115"/>
      <c r="G90" s="88"/>
    </row>
    <row r="91" spans="1:7" x14ac:dyDescent="0.3">
      <c r="A91" s="114"/>
      <c r="B91" s="99"/>
      <c r="C91" s="88"/>
      <c r="D91" s="115"/>
      <c r="E91" s="115"/>
      <c r="F91" s="115"/>
      <c r="G91" s="88"/>
    </row>
    <row r="92" spans="1:7" x14ac:dyDescent="0.3">
      <c r="A92" s="114"/>
      <c r="B92" s="99"/>
      <c r="C92" s="88"/>
      <c r="D92" s="115"/>
      <c r="E92" s="115"/>
      <c r="F92" s="115"/>
      <c r="G92" s="88"/>
    </row>
    <row r="93" spans="1:7" x14ac:dyDescent="0.3">
      <c r="A93" s="114"/>
      <c r="B93" s="99"/>
      <c r="C93" s="88"/>
      <c r="D93" s="115"/>
      <c r="E93" s="115"/>
      <c r="F93" s="115"/>
      <c r="G93" s="88"/>
    </row>
    <row r="94" spans="1:7" x14ac:dyDescent="0.3">
      <c r="A94" s="114"/>
      <c r="B94" s="99"/>
      <c r="C94" s="88"/>
      <c r="D94" s="115"/>
      <c r="E94" s="115"/>
      <c r="F94" s="115"/>
      <c r="G94" s="88"/>
    </row>
    <row r="95" spans="1:7" x14ac:dyDescent="0.3">
      <c r="A95" s="114"/>
      <c r="B95" s="99"/>
      <c r="C95" s="88"/>
      <c r="D95" s="115"/>
      <c r="E95" s="115"/>
      <c r="F95" s="115"/>
      <c r="G95" s="88"/>
    </row>
    <row r="96" spans="1:7" x14ac:dyDescent="0.3">
      <c r="A96" s="114"/>
      <c r="B96" s="99"/>
      <c r="C96" s="88"/>
      <c r="D96" s="115"/>
      <c r="E96" s="115"/>
      <c r="F96" s="115"/>
      <c r="G96" s="88"/>
    </row>
    <row r="97" spans="1:7" x14ac:dyDescent="0.3">
      <c r="A97" s="114"/>
      <c r="B97" s="99"/>
      <c r="C97" s="88"/>
      <c r="D97" s="115"/>
      <c r="E97" s="115"/>
      <c r="F97" s="115"/>
      <c r="G97" s="88"/>
    </row>
    <row r="98" spans="1:7" x14ac:dyDescent="0.3">
      <c r="A98" s="114"/>
      <c r="B98" s="99"/>
      <c r="C98" s="88"/>
      <c r="D98" s="115"/>
      <c r="E98" s="115"/>
      <c r="F98" s="115"/>
      <c r="G98" s="88"/>
    </row>
    <row r="99" spans="1:7" x14ac:dyDescent="0.3">
      <c r="A99" s="114"/>
      <c r="B99" s="99"/>
      <c r="C99" s="88"/>
      <c r="D99" s="115"/>
      <c r="E99" s="115"/>
      <c r="F99" s="115"/>
      <c r="G99" s="88"/>
    </row>
    <row r="100" spans="1:7" x14ac:dyDescent="0.3">
      <c r="A100" s="114"/>
      <c r="B100" s="99"/>
      <c r="C100" s="88"/>
      <c r="D100" s="115"/>
      <c r="E100" s="115"/>
      <c r="F100" s="115"/>
      <c r="G100" s="88"/>
    </row>
    <row r="101" spans="1:7" x14ac:dyDescent="0.3">
      <c r="A101" s="114"/>
      <c r="B101" s="99"/>
      <c r="C101" s="88"/>
      <c r="D101" s="115"/>
      <c r="E101" s="115"/>
      <c r="F101" s="115"/>
      <c r="G101" s="88"/>
    </row>
    <row r="102" spans="1:7" x14ac:dyDescent="0.3">
      <c r="A102" s="114"/>
      <c r="B102" s="99"/>
      <c r="C102" s="88"/>
      <c r="D102" s="115"/>
      <c r="E102" s="115"/>
      <c r="F102" s="115"/>
      <c r="G102" s="88"/>
    </row>
    <row r="103" spans="1:7" x14ac:dyDescent="0.3">
      <c r="A103" s="114"/>
      <c r="B103" s="99"/>
      <c r="C103" s="88"/>
      <c r="D103" s="115"/>
      <c r="E103" s="115"/>
      <c r="F103" s="115"/>
      <c r="G103" s="88"/>
    </row>
    <row r="104" spans="1:7" x14ac:dyDescent="0.3">
      <c r="A104" s="114"/>
      <c r="B104" s="99"/>
      <c r="C104" s="88"/>
      <c r="D104" s="115"/>
      <c r="E104" s="115"/>
      <c r="F104" s="115"/>
      <c r="G104" s="88"/>
    </row>
    <row r="105" spans="1:7" x14ac:dyDescent="0.3">
      <c r="A105" s="114"/>
      <c r="B105" s="99"/>
      <c r="C105" s="88"/>
      <c r="D105" s="115"/>
      <c r="E105" s="115"/>
      <c r="F105" s="115"/>
      <c r="G105" s="88"/>
    </row>
    <row r="106" spans="1:7" x14ac:dyDescent="0.3">
      <c r="A106" s="114"/>
      <c r="B106" s="99"/>
      <c r="C106" s="88"/>
      <c r="D106" s="115"/>
      <c r="E106" s="115"/>
      <c r="F106" s="115"/>
      <c r="G106" s="88"/>
    </row>
    <row r="107" spans="1:7" x14ac:dyDescent="0.3">
      <c r="A107" s="114"/>
      <c r="B107" s="99"/>
      <c r="C107" s="88"/>
      <c r="D107" s="115"/>
      <c r="E107" s="115"/>
      <c r="F107" s="115"/>
      <c r="G107" s="88"/>
    </row>
    <row r="108" spans="1:7" x14ac:dyDescent="0.3">
      <c r="A108" s="114"/>
      <c r="B108" s="99"/>
      <c r="C108" s="88"/>
      <c r="D108" s="115"/>
      <c r="E108" s="115"/>
      <c r="F108" s="115"/>
      <c r="G108" s="88"/>
    </row>
    <row r="109" spans="1:7" x14ac:dyDescent="0.3">
      <c r="A109" s="114"/>
      <c r="B109" s="99"/>
      <c r="C109" s="88"/>
      <c r="D109" s="115"/>
      <c r="E109" s="115"/>
      <c r="F109" s="115"/>
      <c r="G109" s="88"/>
    </row>
    <row r="110" spans="1:7" x14ac:dyDescent="0.3">
      <c r="A110" s="114"/>
      <c r="B110" s="99"/>
      <c r="C110" s="88"/>
      <c r="D110" s="115"/>
      <c r="E110" s="115"/>
      <c r="F110" s="115"/>
      <c r="G110" s="88"/>
    </row>
    <row r="111" spans="1:7" x14ac:dyDescent="0.3">
      <c r="A111" s="114"/>
      <c r="B111" s="99"/>
      <c r="C111" s="88"/>
      <c r="D111" s="115"/>
      <c r="E111" s="115"/>
      <c r="F111" s="115"/>
      <c r="G111" s="88"/>
    </row>
    <row r="112" spans="1:7" x14ac:dyDescent="0.3">
      <c r="A112" s="114"/>
      <c r="B112" s="99"/>
      <c r="C112" s="88"/>
      <c r="D112" s="115"/>
      <c r="E112" s="115"/>
      <c r="F112" s="115"/>
      <c r="G112" s="88"/>
    </row>
    <row r="113" spans="1:7" x14ac:dyDescent="0.3">
      <c r="A113" s="114"/>
      <c r="B113" s="99"/>
      <c r="C113" s="88"/>
      <c r="D113" s="115"/>
      <c r="E113" s="115"/>
      <c r="F113" s="115"/>
      <c r="G113" s="88"/>
    </row>
    <row r="114" spans="1:7" x14ac:dyDescent="0.3">
      <c r="A114" s="114"/>
      <c r="B114" s="99"/>
      <c r="C114" s="88"/>
      <c r="D114" s="115"/>
      <c r="E114" s="115"/>
      <c r="F114" s="115"/>
      <c r="G114" s="88"/>
    </row>
    <row r="115" spans="1:7" x14ac:dyDescent="0.3">
      <c r="A115" s="114"/>
      <c r="B115" s="99"/>
      <c r="C115" s="88"/>
      <c r="D115" s="115"/>
      <c r="E115" s="115"/>
      <c r="F115" s="115"/>
      <c r="G115" s="88"/>
    </row>
    <row r="116" spans="1:7" x14ac:dyDescent="0.3">
      <c r="A116" s="114"/>
      <c r="B116" s="99"/>
      <c r="C116" s="88"/>
      <c r="D116" s="115"/>
      <c r="E116" s="115"/>
      <c r="F116" s="115"/>
      <c r="G116" s="88"/>
    </row>
    <row r="117" spans="1:7" x14ac:dyDescent="0.3">
      <c r="A117" s="114"/>
      <c r="B117" s="99"/>
      <c r="C117" s="88"/>
      <c r="D117" s="115"/>
      <c r="E117" s="115"/>
      <c r="F117" s="115"/>
      <c r="G117" s="88"/>
    </row>
    <row r="118" spans="1:7" x14ac:dyDescent="0.3">
      <c r="A118" s="114"/>
      <c r="B118" s="99"/>
      <c r="C118" s="88"/>
      <c r="D118" s="115"/>
      <c r="E118" s="115"/>
      <c r="F118" s="115"/>
      <c r="G118" s="88"/>
    </row>
    <row r="119" spans="1:7" x14ac:dyDescent="0.3">
      <c r="A119" s="114"/>
      <c r="B119" s="99"/>
      <c r="C119" s="88"/>
      <c r="D119" s="115"/>
      <c r="E119" s="115"/>
      <c r="F119" s="115"/>
      <c r="G119" s="88"/>
    </row>
    <row r="120" spans="1:7" x14ac:dyDescent="0.3">
      <c r="A120" s="114"/>
      <c r="B120" s="99"/>
      <c r="C120" s="88"/>
      <c r="D120" s="115"/>
      <c r="E120" s="115"/>
      <c r="F120" s="115"/>
      <c r="G120" s="88"/>
    </row>
    <row r="121" spans="1:7" x14ac:dyDescent="0.3">
      <c r="A121" s="114"/>
      <c r="B121" s="99"/>
      <c r="C121" s="88"/>
      <c r="D121" s="115"/>
      <c r="E121" s="115"/>
      <c r="F121" s="115"/>
      <c r="G121" s="88"/>
    </row>
    <row r="122" spans="1:7" x14ac:dyDescent="0.3">
      <c r="A122" s="114"/>
      <c r="B122" s="99"/>
      <c r="C122" s="88"/>
      <c r="D122" s="115"/>
      <c r="E122" s="115"/>
      <c r="F122" s="115"/>
      <c r="G122" s="88"/>
    </row>
    <row r="123" spans="1:7" x14ac:dyDescent="0.3">
      <c r="A123" s="114"/>
      <c r="B123" s="99"/>
      <c r="C123" s="88"/>
      <c r="D123" s="115"/>
      <c r="E123" s="115"/>
      <c r="F123" s="115"/>
      <c r="G123" s="88"/>
    </row>
    <row r="124" spans="1:7" x14ac:dyDescent="0.3">
      <c r="A124" s="114"/>
      <c r="B124" s="99"/>
      <c r="C124" s="88"/>
      <c r="D124" s="115"/>
      <c r="E124" s="115"/>
      <c r="F124" s="115"/>
      <c r="G124" s="88"/>
    </row>
    <row r="125" spans="1:7" x14ac:dyDescent="0.3">
      <c r="A125" s="114"/>
      <c r="B125" s="99"/>
      <c r="C125" s="88"/>
      <c r="D125" s="115"/>
      <c r="E125" s="115"/>
      <c r="F125" s="115"/>
      <c r="G125" s="88"/>
    </row>
    <row r="126" spans="1:7" x14ac:dyDescent="0.3">
      <c r="A126" s="114"/>
      <c r="B126" s="99"/>
      <c r="C126" s="88"/>
      <c r="D126" s="115"/>
      <c r="E126" s="115"/>
      <c r="F126" s="115"/>
      <c r="G126" s="88"/>
    </row>
    <row r="127" spans="1:7" x14ac:dyDescent="0.3">
      <c r="A127" s="114"/>
      <c r="B127" s="99"/>
      <c r="C127" s="88"/>
      <c r="D127" s="115"/>
      <c r="E127" s="115"/>
      <c r="F127" s="115"/>
      <c r="G127" s="88"/>
    </row>
    <row r="128" spans="1:7" x14ac:dyDescent="0.3">
      <c r="A128" s="114"/>
      <c r="B128" s="99"/>
      <c r="C128" s="88"/>
      <c r="D128" s="115"/>
      <c r="E128" s="115"/>
      <c r="F128" s="115"/>
      <c r="G128" s="88"/>
    </row>
    <row r="129" spans="1:7" x14ac:dyDescent="0.3">
      <c r="A129" s="114"/>
      <c r="B129" s="99"/>
      <c r="C129" s="88"/>
      <c r="D129" s="115"/>
      <c r="E129" s="115"/>
      <c r="F129" s="115"/>
      <c r="G129" s="88"/>
    </row>
    <row r="130" spans="1:7" x14ac:dyDescent="0.3">
      <c r="A130" s="114"/>
      <c r="B130" s="99"/>
      <c r="C130" s="88"/>
      <c r="D130" s="115"/>
      <c r="E130" s="115"/>
      <c r="F130" s="115"/>
      <c r="G130" s="88"/>
    </row>
    <row r="131" spans="1:7" x14ac:dyDescent="0.3">
      <c r="A131" s="114"/>
      <c r="B131" s="99"/>
      <c r="C131" s="88"/>
      <c r="D131" s="115"/>
      <c r="E131" s="115"/>
      <c r="F131" s="115"/>
      <c r="G131" s="88"/>
    </row>
    <row r="132" spans="1:7" x14ac:dyDescent="0.3">
      <c r="A132" s="114"/>
      <c r="B132" s="99"/>
      <c r="C132" s="88"/>
      <c r="D132" s="115"/>
      <c r="E132" s="115"/>
      <c r="F132" s="115"/>
      <c r="G132" s="88"/>
    </row>
    <row r="133" spans="1:7" x14ac:dyDescent="0.3">
      <c r="A133" s="114"/>
      <c r="B133" s="99"/>
      <c r="C133" s="88"/>
      <c r="D133" s="115"/>
      <c r="E133" s="115"/>
      <c r="F133" s="115"/>
      <c r="G133" s="88"/>
    </row>
    <row r="134" spans="1:7" x14ac:dyDescent="0.3">
      <c r="A134" s="114"/>
      <c r="B134" s="99"/>
      <c r="C134" s="88"/>
      <c r="D134" s="115"/>
      <c r="E134" s="115"/>
      <c r="F134" s="115"/>
      <c r="G134" s="8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BB032-AB0C-4FC3-B3C9-98B4B95FA87E}">
  <dimension ref="A1:P143"/>
  <sheetViews>
    <sheetView zoomScaleNormal="100" workbookViewId="0">
      <selection activeCell="K8" sqref="K8"/>
    </sheetView>
  </sheetViews>
  <sheetFormatPr defaultRowHeight="14.4" x14ac:dyDescent="0.3"/>
  <cols>
    <col min="1" max="1" width="9.21875" style="83" customWidth="1"/>
    <col min="2" max="2" width="7.77734375" style="83" customWidth="1"/>
    <col min="3" max="3" width="14.77734375" style="83" customWidth="1"/>
    <col min="4" max="4" width="14.21875" style="83" customWidth="1"/>
    <col min="5" max="6" width="14.77734375" style="83" customWidth="1"/>
    <col min="7" max="7" width="14.77734375" style="89" customWidth="1"/>
    <col min="8" max="257" width="9.21875" style="83"/>
    <col min="258" max="258" width="7.77734375" style="83" customWidth="1"/>
    <col min="259" max="259" width="14.77734375" style="83" customWidth="1"/>
    <col min="260" max="260" width="14.21875" style="83" customWidth="1"/>
    <col min="261" max="263" width="14.77734375" style="83" customWidth="1"/>
    <col min="264" max="513" width="9.21875" style="83"/>
    <col min="514" max="514" width="7.77734375" style="83" customWidth="1"/>
    <col min="515" max="515" width="14.77734375" style="83" customWidth="1"/>
    <col min="516" max="516" width="14.21875" style="83" customWidth="1"/>
    <col min="517" max="519" width="14.77734375" style="83" customWidth="1"/>
    <col min="520" max="769" width="9.21875" style="83"/>
    <col min="770" max="770" width="7.77734375" style="83" customWidth="1"/>
    <col min="771" max="771" width="14.77734375" style="83" customWidth="1"/>
    <col min="772" max="772" width="14.21875" style="83" customWidth="1"/>
    <col min="773" max="775" width="14.77734375" style="83" customWidth="1"/>
    <col min="776" max="1025" width="9.21875" style="83"/>
    <col min="1026" max="1026" width="7.77734375" style="83" customWidth="1"/>
    <col min="1027" max="1027" width="14.77734375" style="83" customWidth="1"/>
    <col min="1028" max="1028" width="14.21875" style="83" customWidth="1"/>
    <col min="1029" max="1031" width="14.77734375" style="83" customWidth="1"/>
    <col min="1032" max="1281" width="9.21875" style="83"/>
    <col min="1282" max="1282" width="7.77734375" style="83" customWidth="1"/>
    <col min="1283" max="1283" width="14.77734375" style="83" customWidth="1"/>
    <col min="1284" max="1284" width="14.21875" style="83" customWidth="1"/>
    <col min="1285" max="1287" width="14.77734375" style="83" customWidth="1"/>
    <col min="1288" max="1537" width="9.21875" style="83"/>
    <col min="1538" max="1538" width="7.77734375" style="83" customWidth="1"/>
    <col min="1539" max="1539" width="14.77734375" style="83" customWidth="1"/>
    <col min="1540" max="1540" width="14.21875" style="83" customWidth="1"/>
    <col min="1541" max="1543" width="14.77734375" style="83" customWidth="1"/>
    <col min="1544" max="1793" width="9.21875" style="83"/>
    <col min="1794" max="1794" width="7.77734375" style="83" customWidth="1"/>
    <col min="1795" max="1795" width="14.77734375" style="83" customWidth="1"/>
    <col min="1796" max="1796" width="14.21875" style="83" customWidth="1"/>
    <col min="1797" max="1799" width="14.77734375" style="83" customWidth="1"/>
    <col min="1800" max="2049" width="9.21875" style="83"/>
    <col min="2050" max="2050" width="7.77734375" style="83" customWidth="1"/>
    <col min="2051" max="2051" width="14.77734375" style="83" customWidth="1"/>
    <col min="2052" max="2052" width="14.21875" style="83" customWidth="1"/>
    <col min="2053" max="2055" width="14.77734375" style="83" customWidth="1"/>
    <col min="2056" max="2305" width="9.21875" style="83"/>
    <col min="2306" max="2306" width="7.77734375" style="83" customWidth="1"/>
    <col min="2307" max="2307" width="14.77734375" style="83" customWidth="1"/>
    <col min="2308" max="2308" width="14.21875" style="83" customWidth="1"/>
    <col min="2309" max="2311" width="14.77734375" style="83" customWidth="1"/>
    <col min="2312" max="2561" width="9.21875" style="83"/>
    <col min="2562" max="2562" width="7.77734375" style="83" customWidth="1"/>
    <col min="2563" max="2563" width="14.77734375" style="83" customWidth="1"/>
    <col min="2564" max="2564" width="14.21875" style="83" customWidth="1"/>
    <col min="2565" max="2567" width="14.77734375" style="83" customWidth="1"/>
    <col min="2568" max="2817" width="9.21875" style="83"/>
    <col min="2818" max="2818" width="7.77734375" style="83" customWidth="1"/>
    <col min="2819" max="2819" width="14.77734375" style="83" customWidth="1"/>
    <col min="2820" max="2820" width="14.21875" style="83" customWidth="1"/>
    <col min="2821" max="2823" width="14.77734375" style="83" customWidth="1"/>
    <col min="2824" max="3073" width="9.21875" style="83"/>
    <col min="3074" max="3074" width="7.77734375" style="83" customWidth="1"/>
    <col min="3075" max="3075" width="14.77734375" style="83" customWidth="1"/>
    <col min="3076" max="3076" width="14.21875" style="83" customWidth="1"/>
    <col min="3077" max="3079" width="14.77734375" style="83" customWidth="1"/>
    <col min="3080" max="3329" width="9.21875" style="83"/>
    <col min="3330" max="3330" width="7.77734375" style="83" customWidth="1"/>
    <col min="3331" max="3331" width="14.77734375" style="83" customWidth="1"/>
    <col min="3332" max="3332" width="14.21875" style="83" customWidth="1"/>
    <col min="3333" max="3335" width="14.77734375" style="83" customWidth="1"/>
    <col min="3336" max="3585" width="9.21875" style="83"/>
    <col min="3586" max="3586" width="7.77734375" style="83" customWidth="1"/>
    <col min="3587" max="3587" width="14.77734375" style="83" customWidth="1"/>
    <col min="3588" max="3588" width="14.21875" style="83" customWidth="1"/>
    <col min="3589" max="3591" width="14.77734375" style="83" customWidth="1"/>
    <col min="3592" max="3841" width="9.21875" style="83"/>
    <col min="3842" max="3842" width="7.77734375" style="83" customWidth="1"/>
    <col min="3843" max="3843" width="14.77734375" style="83" customWidth="1"/>
    <col min="3844" max="3844" width="14.21875" style="83" customWidth="1"/>
    <col min="3845" max="3847" width="14.77734375" style="83" customWidth="1"/>
    <col min="3848" max="4097" width="9.21875" style="83"/>
    <col min="4098" max="4098" width="7.77734375" style="83" customWidth="1"/>
    <col min="4099" max="4099" width="14.77734375" style="83" customWidth="1"/>
    <col min="4100" max="4100" width="14.21875" style="83" customWidth="1"/>
    <col min="4101" max="4103" width="14.77734375" style="83" customWidth="1"/>
    <col min="4104" max="4353" width="9.21875" style="83"/>
    <col min="4354" max="4354" width="7.77734375" style="83" customWidth="1"/>
    <col min="4355" max="4355" width="14.77734375" style="83" customWidth="1"/>
    <col min="4356" max="4356" width="14.21875" style="83" customWidth="1"/>
    <col min="4357" max="4359" width="14.77734375" style="83" customWidth="1"/>
    <col min="4360" max="4609" width="9.21875" style="83"/>
    <col min="4610" max="4610" width="7.77734375" style="83" customWidth="1"/>
    <col min="4611" max="4611" width="14.77734375" style="83" customWidth="1"/>
    <col min="4612" max="4612" width="14.21875" style="83" customWidth="1"/>
    <col min="4613" max="4615" width="14.77734375" style="83" customWidth="1"/>
    <col min="4616" max="4865" width="9.21875" style="83"/>
    <col min="4866" max="4866" width="7.77734375" style="83" customWidth="1"/>
    <col min="4867" max="4867" width="14.77734375" style="83" customWidth="1"/>
    <col min="4868" max="4868" width="14.21875" style="83" customWidth="1"/>
    <col min="4869" max="4871" width="14.77734375" style="83" customWidth="1"/>
    <col min="4872" max="5121" width="9.21875" style="83"/>
    <col min="5122" max="5122" width="7.77734375" style="83" customWidth="1"/>
    <col min="5123" max="5123" width="14.77734375" style="83" customWidth="1"/>
    <col min="5124" max="5124" width="14.21875" style="83" customWidth="1"/>
    <col min="5125" max="5127" width="14.77734375" style="83" customWidth="1"/>
    <col min="5128" max="5377" width="9.21875" style="83"/>
    <col min="5378" max="5378" width="7.77734375" style="83" customWidth="1"/>
    <col min="5379" max="5379" width="14.77734375" style="83" customWidth="1"/>
    <col min="5380" max="5380" width="14.21875" style="83" customWidth="1"/>
    <col min="5381" max="5383" width="14.77734375" style="83" customWidth="1"/>
    <col min="5384" max="5633" width="9.21875" style="83"/>
    <col min="5634" max="5634" width="7.77734375" style="83" customWidth="1"/>
    <col min="5635" max="5635" width="14.77734375" style="83" customWidth="1"/>
    <col min="5636" max="5636" width="14.21875" style="83" customWidth="1"/>
    <col min="5637" max="5639" width="14.77734375" style="83" customWidth="1"/>
    <col min="5640" max="5889" width="9.21875" style="83"/>
    <col min="5890" max="5890" width="7.77734375" style="83" customWidth="1"/>
    <col min="5891" max="5891" width="14.77734375" style="83" customWidth="1"/>
    <col min="5892" max="5892" width="14.21875" style="83" customWidth="1"/>
    <col min="5893" max="5895" width="14.77734375" style="83" customWidth="1"/>
    <col min="5896" max="6145" width="9.21875" style="83"/>
    <col min="6146" max="6146" width="7.77734375" style="83" customWidth="1"/>
    <col min="6147" max="6147" width="14.77734375" style="83" customWidth="1"/>
    <col min="6148" max="6148" width="14.21875" style="83" customWidth="1"/>
    <col min="6149" max="6151" width="14.77734375" style="83" customWidth="1"/>
    <col min="6152" max="6401" width="9.21875" style="83"/>
    <col min="6402" max="6402" width="7.77734375" style="83" customWidth="1"/>
    <col min="6403" max="6403" width="14.77734375" style="83" customWidth="1"/>
    <col min="6404" max="6404" width="14.21875" style="83" customWidth="1"/>
    <col min="6405" max="6407" width="14.77734375" style="83" customWidth="1"/>
    <col min="6408" max="6657" width="9.21875" style="83"/>
    <col min="6658" max="6658" width="7.77734375" style="83" customWidth="1"/>
    <col min="6659" max="6659" width="14.77734375" style="83" customWidth="1"/>
    <col min="6660" max="6660" width="14.21875" style="83" customWidth="1"/>
    <col min="6661" max="6663" width="14.77734375" style="83" customWidth="1"/>
    <col min="6664" max="6913" width="9.21875" style="83"/>
    <col min="6914" max="6914" width="7.77734375" style="83" customWidth="1"/>
    <col min="6915" max="6915" width="14.77734375" style="83" customWidth="1"/>
    <col min="6916" max="6916" width="14.21875" style="83" customWidth="1"/>
    <col min="6917" max="6919" width="14.77734375" style="83" customWidth="1"/>
    <col min="6920" max="7169" width="9.21875" style="83"/>
    <col min="7170" max="7170" width="7.77734375" style="83" customWidth="1"/>
    <col min="7171" max="7171" width="14.77734375" style="83" customWidth="1"/>
    <col min="7172" max="7172" width="14.21875" style="83" customWidth="1"/>
    <col min="7173" max="7175" width="14.77734375" style="83" customWidth="1"/>
    <col min="7176" max="7425" width="9.21875" style="83"/>
    <col min="7426" max="7426" width="7.77734375" style="83" customWidth="1"/>
    <col min="7427" max="7427" width="14.77734375" style="83" customWidth="1"/>
    <col min="7428" max="7428" width="14.21875" style="83" customWidth="1"/>
    <col min="7429" max="7431" width="14.77734375" style="83" customWidth="1"/>
    <col min="7432" max="7681" width="9.21875" style="83"/>
    <col min="7682" max="7682" width="7.77734375" style="83" customWidth="1"/>
    <col min="7683" max="7683" width="14.77734375" style="83" customWidth="1"/>
    <col min="7684" max="7684" width="14.21875" style="83" customWidth="1"/>
    <col min="7685" max="7687" width="14.77734375" style="83" customWidth="1"/>
    <col min="7688" max="7937" width="9.21875" style="83"/>
    <col min="7938" max="7938" width="7.77734375" style="83" customWidth="1"/>
    <col min="7939" max="7939" width="14.77734375" style="83" customWidth="1"/>
    <col min="7940" max="7940" width="14.21875" style="83" customWidth="1"/>
    <col min="7941" max="7943" width="14.77734375" style="83" customWidth="1"/>
    <col min="7944" max="8193" width="9.21875" style="83"/>
    <col min="8194" max="8194" width="7.77734375" style="83" customWidth="1"/>
    <col min="8195" max="8195" width="14.77734375" style="83" customWidth="1"/>
    <col min="8196" max="8196" width="14.21875" style="83" customWidth="1"/>
    <col min="8197" max="8199" width="14.77734375" style="83" customWidth="1"/>
    <col min="8200" max="8449" width="9.21875" style="83"/>
    <col min="8450" max="8450" width="7.77734375" style="83" customWidth="1"/>
    <col min="8451" max="8451" width="14.77734375" style="83" customWidth="1"/>
    <col min="8452" max="8452" width="14.21875" style="83" customWidth="1"/>
    <col min="8453" max="8455" width="14.77734375" style="83" customWidth="1"/>
    <col min="8456" max="8705" width="9.21875" style="83"/>
    <col min="8706" max="8706" width="7.77734375" style="83" customWidth="1"/>
    <col min="8707" max="8707" width="14.77734375" style="83" customWidth="1"/>
    <col min="8708" max="8708" width="14.21875" style="83" customWidth="1"/>
    <col min="8709" max="8711" width="14.77734375" style="83" customWidth="1"/>
    <col min="8712" max="8961" width="9.21875" style="83"/>
    <col min="8962" max="8962" width="7.77734375" style="83" customWidth="1"/>
    <col min="8963" max="8963" width="14.77734375" style="83" customWidth="1"/>
    <col min="8964" max="8964" width="14.21875" style="83" customWidth="1"/>
    <col min="8965" max="8967" width="14.77734375" style="83" customWidth="1"/>
    <col min="8968" max="9217" width="9.21875" style="83"/>
    <col min="9218" max="9218" width="7.77734375" style="83" customWidth="1"/>
    <col min="9219" max="9219" width="14.77734375" style="83" customWidth="1"/>
    <col min="9220" max="9220" width="14.21875" style="83" customWidth="1"/>
    <col min="9221" max="9223" width="14.77734375" style="83" customWidth="1"/>
    <col min="9224" max="9473" width="9.21875" style="83"/>
    <col min="9474" max="9474" width="7.77734375" style="83" customWidth="1"/>
    <col min="9475" max="9475" width="14.77734375" style="83" customWidth="1"/>
    <col min="9476" max="9476" width="14.21875" style="83" customWidth="1"/>
    <col min="9477" max="9479" width="14.77734375" style="83" customWidth="1"/>
    <col min="9480" max="9729" width="9.21875" style="83"/>
    <col min="9730" max="9730" width="7.77734375" style="83" customWidth="1"/>
    <col min="9731" max="9731" width="14.77734375" style="83" customWidth="1"/>
    <col min="9732" max="9732" width="14.21875" style="83" customWidth="1"/>
    <col min="9733" max="9735" width="14.77734375" style="83" customWidth="1"/>
    <col min="9736" max="9985" width="9.21875" style="83"/>
    <col min="9986" max="9986" width="7.77734375" style="83" customWidth="1"/>
    <col min="9987" max="9987" width="14.77734375" style="83" customWidth="1"/>
    <col min="9988" max="9988" width="14.21875" style="83" customWidth="1"/>
    <col min="9989" max="9991" width="14.77734375" style="83" customWidth="1"/>
    <col min="9992" max="10241" width="9.21875" style="83"/>
    <col min="10242" max="10242" width="7.77734375" style="83" customWidth="1"/>
    <col min="10243" max="10243" width="14.77734375" style="83" customWidth="1"/>
    <col min="10244" max="10244" width="14.21875" style="83" customWidth="1"/>
    <col min="10245" max="10247" width="14.77734375" style="83" customWidth="1"/>
    <col min="10248" max="10497" width="9.21875" style="83"/>
    <col min="10498" max="10498" width="7.77734375" style="83" customWidth="1"/>
    <col min="10499" max="10499" width="14.77734375" style="83" customWidth="1"/>
    <col min="10500" max="10500" width="14.21875" style="83" customWidth="1"/>
    <col min="10501" max="10503" width="14.77734375" style="83" customWidth="1"/>
    <col min="10504" max="10753" width="9.21875" style="83"/>
    <col min="10754" max="10754" width="7.77734375" style="83" customWidth="1"/>
    <col min="10755" max="10755" width="14.77734375" style="83" customWidth="1"/>
    <col min="10756" max="10756" width="14.21875" style="83" customWidth="1"/>
    <col min="10757" max="10759" width="14.77734375" style="83" customWidth="1"/>
    <col min="10760" max="11009" width="9.21875" style="83"/>
    <col min="11010" max="11010" width="7.77734375" style="83" customWidth="1"/>
    <col min="11011" max="11011" width="14.77734375" style="83" customWidth="1"/>
    <col min="11012" max="11012" width="14.21875" style="83" customWidth="1"/>
    <col min="11013" max="11015" width="14.77734375" style="83" customWidth="1"/>
    <col min="11016" max="11265" width="9.21875" style="83"/>
    <col min="11266" max="11266" width="7.77734375" style="83" customWidth="1"/>
    <col min="11267" max="11267" width="14.77734375" style="83" customWidth="1"/>
    <col min="11268" max="11268" width="14.21875" style="83" customWidth="1"/>
    <col min="11269" max="11271" width="14.77734375" style="83" customWidth="1"/>
    <col min="11272" max="11521" width="9.21875" style="83"/>
    <col min="11522" max="11522" width="7.77734375" style="83" customWidth="1"/>
    <col min="11523" max="11523" width="14.77734375" style="83" customWidth="1"/>
    <col min="11524" max="11524" width="14.21875" style="83" customWidth="1"/>
    <col min="11525" max="11527" width="14.77734375" style="83" customWidth="1"/>
    <col min="11528" max="11777" width="9.21875" style="83"/>
    <col min="11778" max="11778" width="7.77734375" style="83" customWidth="1"/>
    <col min="11779" max="11779" width="14.77734375" style="83" customWidth="1"/>
    <col min="11780" max="11780" width="14.21875" style="83" customWidth="1"/>
    <col min="11781" max="11783" width="14.77734375" style="83" customWidth="1"/>
    <col min="11784" max="12033" width="9.21875" style="83"/>
    <col min="12034" max="12034" width="7.77734375" style="83" customWidth="1"/>
    <col min="12035" max="12035" width="14.77734375" style="83" customWidth="1"/>
    <col min="12036" max="12036" width="14.21875" style="83" customWidth="1"/>
    <col min="12037" max="12039" width="14.77734375" style="83" customWidth="1"/>
    <col min="12040" max="12289" width="9.21875" style="83"/>
    <col min="12290" max="12290" width="7.77734375" style="83" customWidth="1"/>
    <col min="12291" max="12291" width="14.77734375" style="83" customWidth="1"/>
    <col min="12292" max="12292" width="14.21875" style="83" customWidth="1"/>
    <col min="12293" max="12295" width="14.77734375" style="83" customWidth="1"/>
    <col min="12296" max="12545" width="9.21875" style="83"/>
    <col min="12546" max="12546" width="7.77734375" style="83" customWidth="1"/>
    <col min="12547" max="12547" width="14.77734375" style="83" customWidth="1"/>
    <col min="12548" max="12548" width="14.21875" style="83" customWidth="1"/>
    <col min="12549" max="12551" width="14.77734375" style="83" customWidth="1"/>
    <col min="12552" max="12801" width="9.21875" style="83"/>
    <col min="12802" max="12802" width="7.77734375" style="83" customWidth="1"/>
    <col min="12803" max="12803" width="14.77734375" style="83" customWidth="1"/>
    <col min="12804" max="12804" width="14.21875" style="83" customWidth="1"/>
    <col min="12805" max="12807" width="14.77734375" style="83" customWidth="1"/>
    <col min="12808" max="13057" width="9.21875" style="83"/>
    <col min="13058" max="13058" width="7.77734375" style="83" customWidth="1"/>
    <col min="13059" max="13059" width="14.77734375" style="83" customWidth="1"/>
    <col min="13060" max="13060" width="14.21875" style="83" customWidth="1"/>
    <col min="13061" max="13063" width="14.77734375" style="83" customWidth="1"/>
    <col min="13064" max="13313" width="9.21875" style="83"/>
    <col min="13314" max="13314" width="7.77734375" style="83" customWidth="1"/>
    <col min="13315" max="13315" width="14.77734375" style="83" customWidth="1"/>
    <col min="13316" max="13316" width="14.21875" style="83" customWidth="1"/>
    <col min="13317" max="13319" width="14.77734375" style="83" customWidth="1"/>
    <col min="13320" max="13569" width="9.21875" style="83"/>
    <col min="13570" max="13570" width="7.77734375" style="83" customWidth="1"/>
    <col min="13571" max="13571" width="14.77734375" style="83" customWidth="1"/>
    <col min="13572" max="13572" width="14.21875" style="83" customWidth="1"/>
    <col min="13573" max="13575" width="14.77734375" style="83" customWidth="1"/>
    <col min="13576" max="13825" width="9.21875" style="83"/>
    <col min="13826" max="13826" width="7.77734375" style="83" customWidth="1"/>
    <col min="13827" max="13827" width="14.77734375" style="83" customWidth="1"/>
    <col min="13828" max="13828" width="14.21875" style="83" customWidth="1"/>
    <col min="13829" max="13831" width="14.77734375" style="83" customWidth="1"/>
    <col min="13832" max="14081" width="9.21875" style="83"/>
    <col min="14082" max="14082" width="7.77734375" style="83" customWidth="1"/>
    <col min="14083" max="14083" width="14.77734375" style="83" customWidth="1"/>
    <col min="14084" max="14084" width="14.21875" style="83" customWidth="1"/>
    <col min="14085" max="14087" width="14.77734375" style="83" customWidth="1"/>
    <col min="14088" max="14337" width="9.21875" style="83"/>
    <col min="14338" max="14338" width="7.77734375" style="83" customWidth="1"/>
    <col min="14339" max="14339" width="14.77734375" style="83" customWidth="1"/>
    <col min="14340" max="14340" width="14.21875" style="83" customWidth="1"/>
    <col min="14341" max="14343" width="14.77734375" style="83" customWidth="1"/>
    <col min="14344" max="14593" width="9.21875" style="83"/>
    <col min="14594" max="14594" width="7.77734375" style="83" customWidth="1"/>
    <col min="14595" max="14595" width="14.77734375" style="83" customWidth="1"/>
    <col min="14596" max="14596" width="14.21875" style="83" customWidth="1"/>
    <col min="14597" max="14599" width="14.77734375" style="83" customWidth="1"/>
    <col min="14600" max="14849" width="9.21875" style="83"/>
    <col min="14850" max="14850" width="7.77734375" style="83" customWidth="1"/>
    <col min="14851" max="14851" width="14.77734375" style="83" customWidth="1"/>
    <col min="14852" max="14852" width="14.21875" style="83" customWidth="1"/>
    <col min="14853" max="14855" width="14.77734375" style="83" customWidth="1"/>
    <col min="14856" max="15105" width="9.21875" style="83"/>
    <col min="15106" max="15106" width="7.77734375" style="83" customWidth="1"/>
    <col min="15107" max="15107" width="14.77734375" style="83" customWidth="1"/>
    <col min="15108" max="15108" width="14.21875" style="83" customWidth="1"/>
    <col min="15109" max="15111" width="14.77734375" style="83" customWidth="1"/>
    <col min="15112" max="15361" width="9.21875" style="83"/>
    <col min="15362" max="15362" width="7.77734375" style="83" customWidth="1"/>
    <col min="15363" max="15363" width="14.77734375" style="83" customWidth="1"/>
    <col min="15364" max="15364" width="14.21875" style="83" customWidth="1"/>
    <col min="15365" max="15367" width="14.77734375" style="83" customWidth="1"/>
    <col min="15368" max="15617" width="9.21875" style="83"/>
    <col min="15618" max="15618" width="7.77734375" style="83" customWidth="1"/>
    <col min="15619" max="15619" width="14.77734375" style="83" customWidth="1"/>
    <col min="15620" max="15620" width="14.21875" style="83" customWidth="1"/>
    <col min="15621" max="15623" width="14.77734375" style="83" customWidth="1"/>
    <col min="15624" max="15873" width="9.21875" style="83"/>
    <col min="15874" max="15874" width="7.77734375" style="83" customWidth="1"/>
    <col min="15875" max="15875" width="14.77734375" style="83" customWidth="1"/>
    <col min="15876" max="15876" width="14.21875" style="83" customWidth="1"/>
    <col min="15877" max="15879" width="14.77734375" style="83" customWidth="1"/>
    <col min="15880" max="16129" width="9.21875" style="83"/>
    <col min="16130" max="16130" width="7.77734375" style="83" customWidth="1"/>
    <col min="16131" max="16131" width="14.77734375" style="83" customWidth="1"/>
    <col min="16132" max="16132" width="14.21875" style="83" customWidth="1"/>
    <col min="16133" max="16135" width="14.77734375" style="83" customWidth="1"/>
    <col min="16136" max="16384" width="9.21875" style="83"/>
  </cols>
  <sheetData>
    <row r="1" spans="1:16" x14ac:dyDescent="0.3">
      <c r="A1" s="81"/>
      <c r="B1" s="81"/>
      <c r="C1" s="81"/>
      <c r="D1" s="81"/>
      <c r="E1" s="81"/>
      <c r="F1" s="81"/>
      <c r="G1" s="129"/>
    </row>
    <row r="2" spans="1:16" x14ac:dyDescent="0.3">
      <c r="A2" s="81"/>
      <c r="B2" s="81"/>
      <c r="C2" s="81"/>
      <c r="D2" s="81"/>
      <c r="E2" s="81"/>
      <c r="F2" s="84"/>
      <c r="G2" s="130"/>
    </row>
    <row r="3" spans="1:16" x14ac:dyDescent="0.3">
      <c r="A3" s="81"/>
      <c r="B3" s="81"/>
      <c r="C3" s="81"/>
      <c r="D3" s="81"/>
      <c r="E3" s="81"/>
      <c r="F3" s="84"/>
      <c r="G3" s="130"/>
    </row>
    <row r="4" spans="1:16" ht="21" x14ac:dyDescent="0.4">
      <c r="A4" s="81"/>
      <c r="B4" s="86" t="s">
        <v>45</v>
      </c>
      <c r="C4" s="81"/>
      <c r="D4" s="81"/>
      <c r="E4" s="87"/>
      <c r="F4" s="88"/>
      <c r="G4" s="131"/>
      <c r="K4" s="89"/>
      <c r="L4" s="90"/>
    </row>
    <row r="5" spans="1:16" x14ac:dyDescent="0.3">
      <c r="A5" s="81"/>
      <c r="B5" s="81"/>
      <c r="C5" s="81"/>
      <c r="D5" s="81"/>
      <c r="E5" s="81"/>
      <c r="F5" s="88"/>
      <c r="G5" s="132"/>
      <c r="K5" s="91"/>
      <c r="L5" s="90"/>
    </row>
    <row r="6" spans="1:16" x14ac:dyDescent="0.3">
      <c r="A6" s="81"/>
      <c r="B6" s="92" t="s">
        <v>46</v>
      </c>
      <c r="C6" s="93"/>
      <c r="D6" s="94"/>
      <c r="E6" s="95">
        <v>45292</v>
      </c>
      <c r="F6" s="96"/>
      <c r="G6" s="132"/>
      <c r="K6" s="97"/>
      <c r="L6" s="97"/>
    </row>
    <row r="7" spans="1:16" x14ac:dyDescent="0.3">
      <c r="A7" s="81"/>
      <c r="B7" s="98" t="s">
        <v>47</v>
      </c>
      <c r="C7" s="99"/>
      <c r="E7" s="100">
        <v>60</v>
      </c>
      <c r="F7" s="101" t="s">
        <v>48</v>
      </c>
      <c r="G7" s="132"/>
      <c r="J7" s="133"/>
      <c r="K7" s="102"/>
      <c r="L7" s="102"/>
    </row>
    <row r="8" spans="1:16" x14ac:dyDescent="0.3">
      <c r="A8" s="81"/>
      <c r="B8" s="98" t="s">
        <v>49</v>
      </c>
      <c r="C8" s="99"/>
      <c r="D8" s="103">
        <f>E6-1</f>
        <v>45291</v>
      </c>
      <c r="E8" s="134">
        <v>193476.84</v>
      </c>
      <c r="F8" s="101" t="s">
        <v>50</v>
      </c>
      <c r="G8" s="132"/>
      <c r="J8" s="133"/>
      <c r="K8" s="102"/>
      <c r="L8" s="102"/>
    </row>
    <row r="9" spans="1:16" x14ac:dyDescent="0.3">
      <c r="A9" s="81"/>
      <c r="B9" s="98" t="s">
        <v>51</v>
      </c>
      <c r="C9" s="99"/>
      <c r="D9" s="103">
        <f>EOMONTH(D8,E7)</f>
        <v>47118</v>
      </c>
      <c r="E9" s="134">
        <v>0</v>
      </c>
      <c r="F9" s="101" t="s">
        <v>50</v>
      </c>
      <c r="G9" s="132"/>
      <c r="J9" s="133"/>
      <c r="K9" s="102"/>
      <c r="L9" s="102"/>
    </row>
    <row r="10" spans="1:16" x14ac:dyDescent="0.3">
      <c r="A10" s="81"/>
      <c r="B10" s="98" t="s">
        <v>52</v>
      </c>
      <c r="C10" s="99"/>
      <c r="E10" s="135">
        <v>1</v>
      </c>
      <c r="F10" s="101"/>
      <c r="G10" s="132"/>
      <c r="J10" s="133"/>
      <c r="K10" s="106"/>
      <c r="L10" s="106"/>
    </row>
    <row r="11" spans="1:16" x14ac:dyDescent="0.3">
      <c r="A11" s="81"/>
      <c r="B11" s="107" t="s">
        <v>67</v>
      </c>
      <c r="C11" s="108"/>
      <c r="D11" s="109"/>
      <c r="E11" s="118">
        <v>5.8000000000000003E-2</v>
      </c>
      <c r="F11" s="110"/>
      <c r="G11" s="136"/>
      <c r="K11" s="102"/>
      <c r="L11" s="102"/>
      <c r="M11" s="106"/>
      <c r="P11" s="137"/>
    </row>
    <row r="12" spans="1:16" x14ac:dyDescent="0.3">
      <c r="A12" s="81"/>
      <c r="B12" s="100"/>
      <c r="C12" s="99"/>
      <c r="E12" s="112"/>
      <c r="F12" s="100"/>
      <c r="G12" s="136"/>
      <c r="K12" s="102"/>
      <c r="L12" s="102"/>
      <c r="M12" s="106"/>
    </row>
    <row r="13" spans="1:16" x14ac:dyDescent="0.3">
      <c r="G13" s="90"/>
      <c r="L13" s="102"/>
      <c r="M13" s="106"/>
    </row>
    <row r="14" spans="1:16" ht="15" thickBot="1" x14ac:dyDescent="0.35">
      <c r="A14" s="113" t="s">
        <v>54</v>
      </c>
      <c r="B14" s="113" t="s">
        <v>55</v>
      </c>
      <c r="C14" s="113" t="s">
        <v>56</v>
      </c>
      <c r="D14" s="113" t="s">
        <v>57</v>
      </c>
      <c r="E14" s="113" t="s">
        <v>58</v>
      </c>
      <c r="F14" s="113" t="s">
        <v>59</v>
      </c>
      <c r="G14" s="138" t="s">
        <v>60</v>
      </c>
      <c r="K14" s="102"/>
      <c r="L14" s="102"/>
      <c r="M14" s="106"/>
    </row>
    <row r="15" spans="1:16" x14ac:dyDescent="0.3">
      <c r="A15" s="114">
        <f>IF(B15="","",E6)</f>
        <v>45292</v>
      </c>
      <c r="B15" s="99">
        <f>IF(E7&gt;0,1,"")</f>
        <v>1</v>
      </c>
      <c r="C15" s="88">
        <f>IF(B15="","",E8)</f>
        <v>193476.84</v>
      </c>
      <c r="D15" s="115">
        <f>IF(B15="","",IPMT($E$11/12,B15,$E$7,-$E$8,$E$9,0))</f>
        <v>935.13806</v>
      </c>
      <c r="E15" s="115">
        <f>IF(B15="","",PPMT($E$11/12,B15,$E$7,-$E$8,$E$9,0))</f>
        <v>2787.3448696127116</v>
      </c>
      <c r="F15" s="115">
        <f>IF(B15="","",SUM(D15:E15))</f>
        <v>3722.4829296127118</v>
      </c>
      <c r="G15" s="88">
        <f>IF(B15="","",SUM(C15)-SUM(E15))</f>
        <v>190689.49513038728</v>
      </c>
      <c r="K15" s="102"/>
      <c r="L15" s="102"/>
      <c r="M15" s="106"/>
    </row>
    <row r="16" spans="1:16" x14ac:dyDescent="0.3">
      <c r="A16" s="114">
        <f>IF(B16="","",EDATE(A15,1))</f>
        <v>45323</v>
      </c>
      <c r="B16" s="99">
        <f>IF(B15="","",IF(SUM(B15)+1&lt;=$E$7,SUM(B15)+1,""))</f>
        <v>2</v>
      </c>
      <c r="C16" s="88">
        <f>IF(B16="","",G15)</f>
        <v>190689.49513038728</v>
      </c>
      <c r="D16" s="115">
        <f>IF(B16="","",IPMT($E$11/12,B16,$E$7,-$E$8,$E$9,0))</f>
        <v>921.6658931302054</v>
      </c>
      <c r="E16" s="115">
        <f>IF(B16="","",PPMT($E$11/12,B16,$E$7,-$E$8,$E$9,0))</f>
        <v>2800.8170364825069</v>
      </c>
      <c r="F16" s="115">
        <f t="shared" ref="F16" si="0">IF(B16="","",SUM(D16:E16))</f>
        <v>3722.4829296127123</v>
      </c>
      <c r="G16" s="88">
        <f t="shared" ref="G16:G79" si="1">IF(B16="","",SUM(C16)-SUM(E16))</f>
        <v>187888.67809390477</v>
      </c>
      <c r="K16" s="102"/>
      <c r="L16" s="102"/>
      <c r="M16" s="106"/>
    </row>
    <row r="17" spans="1:13" x14ac:dyDescent="0.3">
      <c r="A17" s="114">
        <f t="shared" ref="A17:A80" si="2">IF(B17="","",EDATE(A16,1))</f>
        <v>45352</v>
      </c>
      <c r="B17" s="99">
        <f t="shared" ref="B17:B80" si="3">IF(B16="","",IF(SUM(B16)+1&lt;=$E$7,SUM(B16)+1,""))</f>
        <v>3</v>
      </c>
      <c r="C17" s="88">
        <f t="shared" ref="C17:C80" si="4">IF(B17="","",G16)</f>
        <v>187888.67809390477</v>
      </c>
      <c r="D17" s="115">
        <f t="shared" ref="D17:D80" si="5">IF(B17="","",IPMT($E$11/12,B17,$E$7,-$E$8,$E$9,0))</f>
        <v>908.12861078720664</v>
      </c>
      <c r="E17" s="115">
        <f t="shared" ref="E17:E80" si="6">IF(B17="","",PPMT($E$11/12,B17,$E$7,-$E$8,$E$9,0))</f>
        <v>2814.3543188255057</v>
      </c>
      <c r="F17" s="115">
        <f t="shared" ref="F17:F80" si="7">IF(B17="","",SUM(D17:E17))</f>
        <v>3722.4829296127123</v>
      </c>
      <c r="G17" s="88">
        <f t="shared" si="1"/>
        <v>185074.32377507928</v>
      </c>
      <c r="K17" s="102"/>
      <c r="L17" s="102"/>
      <c r="M17" s="106"/>
    </row>
    <row r="18" spans="1:13" x14ac:dyDescent="0.3">
      <c r="A18" s="114">
        <f t="shared" si="2"/>
        <v>45383</v>
      </c>
      <c r="B18" s="99">
        <f t="shared" si="3"/>
        <v>4</v>
      </c>
      <c r="C18" s="88">
        <f t="shared" si="4"/>
        <v>185074.32377507928</v>
      </c>
      <c r="D18" s="115">
        <f t="shared" si="5"/>
        <v>894.52589824621657</v>
      </c>
      <c r="E18" s="115">
        <f t="shared" si="6"/>
        <v>2827.9570313664958</v>
      </c>
      <c r="F18" s="115">
        <f t="shared" si="7"/>
        <v>3722.4829296127123</v>
      </c>
      <c r="G18" s="88">
        <f t="shared" si="1"/>
        <v>182246.36674371277</v>
      </c>
      <c r="K18" s="102"/>
      <c r="L18" s="102"/>
      <c r="M18" s="106"/>
    </row>
    <row r="19" spans="1:13" x14ac:dyDescent="0.3">
      <c r="A19" s="114">
        <f t="shared" si="2"/>
        <v>45413</v>
      </c>
      <c r="B19" s="99">
        <f t="shared" si="3"/>
        <v>5</v>
      </c>
      <c r="C19" s="88">
        <f t="shared" si="4"/>
        <v>182246.36674371277</v>
      </c>
      <c r="D19" s="115">
        <f t="shared" si="5"/>
        <v>880.85743926127861</v>
      </c>
      <c r="E19" s="115">
        <f t="shared" si="6"/>
        <v>2841.6254903514332</v>
      </c>
      <c r="F19" s="115">
        <f t="shared" si="7"/>
        <v>3722.4829296127118</v>
      </c>
      <c r="G19" s="88">
        <f t="shared" si="1"/>
        <v>179404.74125336134</v>
      </c>
      <c r="K19" s="102"/>
      <c r="L19" s="102"/>
      <c r="M19" s="106"/>
    </row>
    <row r="20" spans="1:13" x14ac:dyDescent="0.3">
      <c r="A20" s="114">
        <f t="shared" si="2"/>
        <v>45444</v>
      </c>
      <c r="B20" s="99">
        <f t="shared" si="3"/>
        <v>6</v>
      </c>
      <c r="C20" s="88">
        <f t="shared" si="4"/>
        <v>179404.74125336134</v>
      </c>
      <c r="D20" s="115">
        <f t="shared" si="5"/>
        <v>867.12291605791313</v>
      </c>
      <c r="E20" s="115">
        <f t="shared" si="6"/>
        <v>2855.3600135547986</v>
      </c>
      <c r="F20" s="115">
        <f t="shared" si="7"/>
        <v>3722.4829296127118</v>
      </c>
      <c r="G20" s="88">
        <f t="shared" si="1"/>
        <v>176549.38123980653</v>
      </c>
      <c r="K20" s="102"/>
      <c r="L20" s="102"/>
      <c r="M20" s="106"/>
    </row>
    <row r="21" spans="1:13" x14ac:dyDescent="0.3">
      <c r="A21" s="114">
        <f t="shared" si="2"/>
        <v>45474</v>
      </c>
      <c r="B21" s="99">
        <f t="shared" si="3"/>
        <v>7</v>
      </c>
      <c r="C21" s="88">
        <f t="shared" si="4"/>
        <v>176549.38123980653</v>
      </c>
      <c r="D21" s="115">
        <f t="shared" si="5"/>
        <v>853.32200932573176</v>
      </c>
      <c r="E21" s="115">
        <f t="shared" si="6"/>
        <v>2869.1609202869804</v>
      </c>
      <c r="F21" s="115">
        <f t="shared" si="7"/>
        <v>3722.4829296127123</v>
      </c>
      <c r="G21" s="88">
        <f t="shared" si="1"/>
        <v>173680.22031951955</v>
      </c>
      <c r="K21" s="102"/>
      <c r="L21" s="102"/>
      <c r="M21" s="106"/>
    </row>
    <row r="22" spans="1:13" x14ac:dyDescent="0.3">
      <c r="A22" s="114">
        <f t="shared" si="2"/>
        <v>45505</v>
      </c>
      <c r="B22" s="99">
        <f t="shared" si="3"/>
        <v>8</v>
      </c>
      <c r="C22" s="88">
        <f t="shared" si="4"/>
        <v>173680.22031951955</v>
      </c>
      <c r="D22" s="115">
        <f t="shared" si="5"/>
        <v>839.45439821101149</v>
      </c>
      <c r="E22" s="115">
        <f t="shared" si="6"/>
        <v>2883.028531401701</v>
      </c>
      <c r="F22" s="115">
        <f t="shared" si="7"/>
        <v>3722.4829296127127</v>
      </c>
      <c r="G22" s="88">
        <f t="shared" si="1"/>
        <v>170797.19178811784</v>
      </c>
      <c r="K22" s="102"/>
      <c r="L22" s="102"/>
      <c r="M22" s="106"/>
    </row>
    <row r="23" spans="1:13" x14ac:dyDescent="0.3">
      <c r="A23" s="114">
        <f t="shared" si="2"/>
        <v>45536</v>
      </c>
      <c r="B23" s="99">
        <f t="shared" si="3"/>
        <v>9</v>
      </c>
      <c r="C23" s="88">
        <f t="shared" si="4"/>
        <v>170797.19178811784</v>
      </c>
      <c r="D23" s="115">
        <f t="shared" si="5"/>
        <v>825.5197603092364</v>
      </c>
      <c r="E23" s="115">
        <f t="shared" si="6"/>
        <v>2896.9631693034758</v>
      </c>
      <c r="F23" s="115">
        <f t="shared" si="7"/>
        <v>3722.4829296127123</v>
      </c>
      <c r="G23" s="88">
        <f t="shared" si="1"/>
        <v>167900.22861881435</v>
      </c>
      <c r="K23" s="102"/>
      <c r="L23" s="102"/>
      <c r="M23" s="106"/>
    </row>
    <row r="24" spans="1:13" x14ac:dyDescent="0.3">
      <c r="A24" s="114">
        <f t="shared" si="2"/>
        <v>45566</v>
      </c>
      <c r="B24" s="99">
        <f t="shared" si="3"/>
        <v>10</v>
      </c>
      <c r="C24" s="88">
        <f t="shared" si="4"/>
        <v>167900.22861881435</v>
      </c>
      <c r="D24" s="115">
        <f t="shared" si="5"/>
        <v>811.51777165760302</v>
      </c>
      <c r="E24" s="115">
        <f t="shared" si="6"/>
        <v>2910.9651579551091</v>
      </c>
      <c r="F24" s="115">
        <f t="shared" si="7"/>
        <v>3722.4829296127123</v>
      </c>
      <c r="G24" s="88">
        <f t="shared" si="1"/>
        <v>164989.26346085925</v>
      </c>
      <c r="K24" s="102"/>
      <c r="L24" s="102"/>
      <c r="M24" s="106"/>
    </row>
    <row r="25" spans="1:13" x14ac:dyDescent="0.3">
      <c r="A25" s="114">
        <f t="shared" si="2"/>
        <v>45597</v>
      </c>
      <c r="B25" s="99">
        <f t="shared" si="3"/>
        <v>11</v>
      </c>
      <c r="C25" s="88">
        <f t="shared" si="4"/>
        <v>164989.26346085925</v>
      </c>
      <c r="D25" s="115">
        <f t="shared" si="5"/>
        <v>797.44810672748656</v>
      </c>
      <c r="E25" s="115">
        <f t="shared" si="6"/>
        <v>2925.0348228852254</v>
      </c>
      <c r="F25" s="115">
        <f t="shared" si="7"/>
        <v>3722.4829296127118</v>
      </c>
      <c r="G25" s="88">
        <f t="shared" si="1"/>
        <v>162064.22863797401</v>
      </c>
    </row>
    <row r="26" spans="1:13" x14ac:dyDescent="0.3">
      <c r="A26" s="114">
        <f t="shared" si="2"/>
        <v>45627</v>
      </c>
      <c r="B26" s="99">
        <f t="shared" si="3"/>
        <v>12</v>
      </c>
      <c r="C26" s="88">
        <f t="shared" si="4"/>
        <v>162064.22863797401</v>
      </c>
      <c r="D26" s="115">
        <f t="shared" si="5"/>
        <v>783.3104384168746</v>
      </c>
      <c r="E26" s="115">
        <f t="shared" si="6"/>
        <v>2939.1724911958368</v>
      </c>
      <c r="F26" s="115">
        <f t="shared" si="7"/>
        <v>3722.4829296127114</v>
      </c>
      <c r="G26" s="88">
        <f t="shared" si="1"/>
        <v>159125.05614677817</v>
      </c>
    </row>
    <row r="27" spans="1:13" x14ac:dyDescent="0.3">
      <c r="A27" s="114">
        <f t="shared" si="2"/>
        <v>45658</v>
      </c>
      <c r="B27" s="99">
        <f t="shared" si="3"/>
        <v>13</v>
      </c>
      <c r="C27" s="88">
        <f t="shared" si="4"/>
        <v>159125.05614677817</v>
      </c>
      <c r="D27" s="115">
        <f t="shared" si="5"/>
        <v>769.10443804276133</v>
      </c>
      <c r="E27" s="115">
        <f t="shared" si="6"/>
        <v>2953.3784915699503</v>
      </c>
      <c r="F27" s="115">
        <f t="shared" si="7"/>
        <v>3722.4829296127118</v>
      </c>
      <c r="G27" s="88">
        <f t="shared" si="1"/>
        <v>156171.67765520822</v>
      </c>
    </row>
    <row r="28" spans="1:13" x14ac:dyDescent="0.3">
      <c r="A28" s="114">
        <f t="shared" si="2"/>
        <v>45689</v>
      </c>
      <c r="B28" s="99">
        <f t="shared" si="3"/>
        <v>14</v>
      </c>
      <c r="C28" s="88">
        <f t="shared" si="4"/>
        <v>156171.67765520822</v>
      </c>
      <c r="D28" s="115">
        <f t="shared" si="5"/>
        <v>754.82977533350675</v>
      </c>
      <c r="E28" s="115">
        <f t="shared" si="6"/>
        <v>2967.6531542792054</v>
      </c>
      <c r="F28" s="115">
        <f t="shared" si="7"/>
        <v>3722.4829296127123</v>
      </c>
      <c r="G28" s="88">
        <f t="shared" si="1"/>
        <v>153204.02450092902</v>
      </c>
    </row>
    <row r="29" spans="1:13" x14ac:dyDescent="0.3">
      <c r="A29" s="114">
        <f t="shared" si="2"/>
        <v>45717</v>
      </c>
      <c r="B29" s="99">
        <f t="shared" si="3"/>
        <v>15</v>
      </c>
      <c r="C29" s="88">
        <f t="shared" si="4"/>
        <v>153204.02450092902</v>
      </c>
      <c r="D29" s="115">
        <f t="shared" si="5"/>
        <v>740.48611842115724</v>
      </c>
      <c r="E29" s="115">
        <f t="shared" si="6"/>
        <v>2981.996811191555</v>
      </c>
      <c r="F29" s="115">
        <f t="shared" si="7"/>
        <v>3722.4829296127123</v>
      </c>
      <c r="G29" s="88">
        <f t="shared" si="1"/>
        <v>150222.02768973747</v>
      </c>
    </row>
    <row r="30" spans="1:13" x14ac:dyDescent="0.3">
      <c r="A30" s="114">
        <f t="shared" si="2"/>
        <v>45748</v>
      </c>
      <c r="B30" s="99">
        <f t="shared" si="3"/>
        <v>16</v>
      </c>
      <c r="C30" s="88">
        <f t="shared" si="4"/>
        <v>150222.02768973747</v>
      </c>
      <c r="D30" s="115">
        <f t="shared" si="5"/>
        <v>726.07313383373139</v>
      </c>
      <c r="E30" s="115">
        <f t="shared" si="6"/>
        <v>2996.4097957789809</v>
      </c>
      <c r="F30" s="115">
        <f t="shared" si="7"/>
        <v>3722.4829296127123</v>
      </c>
      <c r="G30" s="88">
        <f t="shared" si="1"/>
        <v>147225.61789395849</v>
      </c>
    </row>
    <row r="31" spans="1:13" x14ac:dyDescent="0.3">
      <c r="A31" s="114">
        <f t="shared" si="2"/>
        <v>45778</v>
      </c>
      <c r="B31" s="99">
        <f t="shared" si="3"/>
        <v>17</v>
      </c>
      <c r="C31" s="88">
        <f t="shared" si="4"/>
        <v>147225.61789395849</v>
      </c>
      <c r="D31" s="115">
        <f t="shared" si="5"/>
        <v>711.59048648746625</v>
      </c>
      <c r="E31" s="115">
        <f t="shared" si="6"/>
        <v>3010.8924431252458</v>
      </c>
      <c r="F31" s="115">
        <f t="shared" si="7"/>
        <v>3722.4829296127118</v>
      </c>
      <c r="G31" s="88">
        <f t="shared" si="1"/>
        <v>144214.72545083324</v>
      </c>
    </row>
    <row r="32" spans="1:13" x14ac:dyDescent="0.3">
      <c r="A32" s="114">
        <f t="shared" si="2"/>
        <v>45809</v>
      </c>
      <c r="B32" s="99">
        <f t="shared" si="3"/>
        <v>18</v>
      </c>
      <c r="C32" s="88">
        <f t="shared" si="4"/>
        <v>144214.72545083324</v>
      </c>
      <c r="D32" s="115">
        <f t="shared" si="5"/>
        <v>697.03783967902746</v>
      </c>
      <c r="E32" s="115">
        <f t="shared" si="6"/>
        <v>3025.4450899336844</v>
      </c>
      <c r="F32" s="115">
        <f t="shared" si="7"/>
        <v>3722.4829296127118</v>
      </c>
      <c r="G32" s="88">
        <f t="shared" si="1"/>
        <v>141189.28036089955</v>
      </c>
    </row>
    <row r="33" spans="1:7" x14ac:dyDescent="0.3">
      <c r="A33" s="114">
        <f t="shared" si="2"/>
        <v>45839</v>
      </c>
      <c r="B33" s="99">
        <f t="shared" si="3"/>
        <v>19</v>
      </c>
      <c r="C33" s="88">
        <f t="shared" si="4"/>
        <v>141189.28036089955</v>
      </c>
      <c r="D33" s="115">
        <f t="shared" si="5"/>
        <v>682.41485507768141</v>
      </c>
      <c r="E33" s="115">
        <f t="shared" si="6"/>
        <v>3040.0680745350305</v>
      </c>
      <c r="F33" s="115">
        <f t="shared" si="7"/>
        <v>3722.4829296127118</v>
      </c>
      <c r="G33" s="88">
        <f t="shared" si="1"/>
        <v>138149.21228636452</v>
      </c>
    </row>
    <row r="34" spans="1:7" x14ac:dyDescent="0.3">
      <c r="A34" s="114">
        <f t="shared" si="2"/>
        <v>45870</v>
      </c>
      <c r="B34" s="99">
        <f t="shared" si="3"/>
        <v>20</v>
      </c>
      <c r="C34" s="88">
        <f t="shared" si="4"/>
        <v>138149.21228636452</v>
      </c>
      <c r="D34" s="115">
        <f t="shared" si="5"/>
        <v>667.72119271742872</v>
      </c>
      <c r="E34" s="115">
        <f t="shared" si="6"/>
        <v>3054.7617368952829</v>
      </c>
      <c r="F34" s="115">
        <f t="shared" si="7"/>
        <v>3722.4829296127118</v>
      </c>
      <c r="G34" s="88">
        <f t="shared" si="1"/>
        <v>135094.45054946924</v>
      </c>
    </row>
    <row r="35" spans="1:7" x14ac:dyDescent="0.3">
      <c r="A35" s="114">
        <f t="shared" si="2"/>
        <v>45901</v>
      </c>
      <c r="B35" s="99">
        <f t="shared" si="3"/>
        <v>21</v>
      </c>
      <c r="C35" s="88">
        <f t="shared" si="4"/>
        <v>135094.45054946924</v>
      </c>
      <c r="D35" s="115">
        <f t="shared" si="5"/>
        <v>652.95651098910162</v>
      </c>
      <c r="E35" s="115">
        <f t="shared" si="6"/>
        <v>3069.52641862361</v>
      </c>
      <c r="F35" s="115">
        <f t="shared" si="7"/>
        <v>3722.4829296127118</v>
      </c>
      <c r="G35" s="88">
        <f t="shared" si="1"/>
        <v>132024.92413084564</v>
      </c>
    </row>
    <row r="36" spans="1:7" x14ac:dyDescent="0.3">
      <c r="A36" s="114">
        <f t="shared" si="2"/>
        <v>45931</v>
      </c>
      <c r="B36" s="99">
        <f t="shared" si="3"/>
        <v>22</v>
      </c>
      <c r="C36" s="88">
        <f t="shared" si="4"/>
        <v>132024.92413084564</v>
      </c>
      <c r="D36" s="115">
        <f t="shared" si="5"/>
        <v>638.12046663242074</v>
      </c>
      <c r="E36" s="115">
        <f t="shared" si="6"/>
        <v>3084.3624629802916</v>
      </c>
      <c r="F36" s="115">
        <f t="shared" si="7"/>
        <v>3722.4829296127123</v>
      </c>
      <c r="G36" s="88">
        <f t="shared" si="1"/>
        <v>128940.56166786535</v>
      </c>
    </row>
    <row r="37" spans="1:7" x14ac:dyDescent="0.3">
      <c r="A37" s="114">
        <f t="shared" si="2"/>
        <v>45962</v>
      </c>
      <c r="B37" s="99">
        <f t="shared" si="3"/>
        <v>23</v>
      </c>
      <c r="C37" s="88">
        <f t="shared" si="4"/>
        <v>128940.56166786535</v>
      </c>
      <c r="D37" s="115">
        <f t="shared" si="5"/>
        <v>623.21271472801607</v>
      </c>
      <c r="E37" s="115">
        <f t="shared" si="6"/>
        <v>3099.2702148846961</v>
      </c>
      <c r="F37" s="115">
        <f t="shared" si="7"/>
        <v>3722.4829296127123</v>
      </c>
      <c r="G37" s="88">
        <f t="shared" si="1"/>
        <v>125841.29145298064</v>
      </c>
    </row>
    <row r="38" spans="1:7" x14ac:dyDescent="0.3">
      <c r="A38" s="114">
        <f t="shared" si="2"/>
        <v>45992</v>
      </c>
      <c r="B38" s="99">
        <f t="shared" si="3"/>
        <v>24</v>
      </c>
      <c r="C38" s="88">
        <f t="shared" si="4"/>
        <v>125841.29145298064</v>
      </c>
      <c r="D38" s="115">
        <f t="shared" si="5"/>
        <v>608.23290868940671</v>
      </c>
      <c r="E38" s="115">
        <f t="shared" si="6"/>
        <v>3114.2500209233053</v>
      </c>
      <c r="F38" s="115">
        <f t="shared" si="7"/>
        <v>3722.4829296127118</v>
      </c>
      <c r="G38" s="88">
        <f t="shared" si="1"/>
        <v>122727.04143205733</v>
      </c>
    </row>
    <row r="39" spans="1:7" x14ac:dyDescent="0.3">
      <c r="A39" s="114">
        <f t="shared" si="2"/>
        <v>46023</v>
      </c>
      <c r="B39" s="99">
        <f t="shared" si="3"/>
        <v>25</v>
      </c>
      <c r="C39" s="88">
        <f t="shared" si="4"/>
        <v>122727.04143205733</v>
      </c>
      <c r="D39" s="115">
        <f t="shared" si="5"/>
        <v>593.18070025494399</v>
      </c>
      <c r="E39" s="115">
        <f t="shared" si="6"/>
        <v>3129.3022293577678</v>
      </c>
      <c r="F39" s="115">
        <f t="shared" si="7"/>
        <v>3722.4829296127118</v>
      </c>
      <c r="G39" s="88">
        <f t="shared" si="1"/>
        <v>119597.73920269957</v>
      </c>
    </row>
    <row r="40" spans="1:7" x14ac:dyDescent="0.3">
      <c r="A40" s="114">
        <f t="shared" si="2"/>
        <v>46054</v>
      </c>
      <c r="B40" s="99">
        <f t="shared" si="3"/>
        <v>26</v>
      </c>
      <c r="C40" s="88">
        <f t="shared" si="4"/>
        <v>119597.73920269957</v>
      </c>
      <c r="D40" s="115">
        <f t="shared" si="5"/>
        <v>578.05573947971482</v>
      </c>
      <c r="E40" s="115">
        <f t="shared" si="6"/>
        <v>3144.4271901329971</v>
      </c>
      <c r="F40" s="115">
        <f t="shared" si="7"/>
        <v>3722.4829296127118</v>
      </c>
      <c r="G40" s="88">
        <f t="shared" si="1"/>
        <v>116453.31201256657</v>
      </c>
    </row>
    <row r="41" spans="1:7" x14ac:dyDescent="0.3">
      <c r="A41" s="114">
        <f t="shared" si="2"/>
        <v>46082</v>
      </c>
      <c r="B41" s="99">
        <f t="shared" si="3"/>
        <v>27</v>
      </c>
      <c r="C41" s="88">
        <f t="shared" si="4"/>
        <v>116453.31201256657</v>
      </c>
      <c r="D41" s="115">
        <f t="shared" si="5"/>
        <v>562.85767472740531</v>
      </c>
      <c r="E41" s="115">
        <f t="shared" si="6"/>
        <v>3159.6252548853063</v>
      </c>
      <c r="F41" s="115">
        <f t="shared" si="7"/>
        <v>3722.4829296127118</v>
      </c>
      <c r="G41" s="88">
        <f t="shared" si="1"/>
        <v>113293.68675768127</v>
      </c>
    </row>
    <row r="42" spans="1:7" x14ac:dyDescent="0.3">
      <c r="A42" s="114">
        <f t="shared" si="2"/>
        <v>46113</v>
      </c>
      <c r="B42" s="99">
        <f t="shared" si="3"/>
        <v>28</v>
      </c>
      <c r="C42" s="88">
        <f t="shared" si="4"/>
        <v>113293.68675768127</v>
      </c>
      <c r="D42" s="115">
        <f t="shared" si="5"/>
        <v>547.58615266212644</v>
      </c>
      <c r="E42" s="115">
        <f t="shared" si="6"/>
        <v>3174.8967769505857</v>
      </c>
      <c r="F42" s="115">
        <f t="shared" si="7"/>
        <v>3722.4829296127123</v>
      </c>
      <c r="G42" s="88">
        <f t="shared" si="1"/>
        <v>110118.78998073068</v>
      </c>
    </row>
    <row r="43" spans="1:7" x14ac:dyDescent="0.3">
      <c r="A43" s="114">
        <f t="shared" si="2"/>
        <v>46143</v>
      </c>
      <c r="B43" s="99">
        <f t="shared" si="3"/>
        <v>29</v>
      </c>
      <c r="C43" s="88">
        <f t="shared" si="4"/>
        <v>110118.78998073068</v>
      </c>
      <c r="D43" s="115">
        <f t="shared" si="5"/>
        <v>532.24081824019856</v>
      </c>
      <c r="E43" s="115">
        <f t="shared" si="6"/>
        <v>3190.2421113725131</v>
      </c>
      <c r="F43" s="115">
        <f t="shared" si="7"/>
        <v>3722.4829296127118</v>
      </c>
      <c r="G43" s="88">
        <f t="shared" si="1"/>
        <v>106928.54786935817</v>
      </c>
    </row>
    <row r="44" spans="1:7" x14ac:dyDescent="0.3">
      <c r="A44" s="114">
        <f t="shared" si="2"/>
        <v>46174</v>
      </c>
      <c r="B44" s="99">
        <f t="shared" si="3"/>
        <v>30</v>
      </c>
      <c r="C44" s="88">
        <f t="shared" si="4"/>
        <v>106928.54786935817</v>
      </c>
      <c r="D44" s="115">
        <f t="shared" si="5"/>
        <v>516.82131470189813</v>
      </c>
      <c r="E44" s="115">
        <f t="shared" si="6"/>
        <v>3205.661614910814</v>
      </c>
      <c r="F44" s="115">
        <f t="shared" si="7"/>
        <v>3722.4829296127123</v>
      </c>
      <c r="G44" s="88">
        <f t="shared" si="1"/>
        <v>103722.88625444735</v>
      </c>
    </row>
    <row r="45" spans="1:7" x14ac:dyDescent="0.3">
      <c r="A45" s="114">
        <f t="shared" si="2"/>
        <v>46204</v>
      </c>
      <c r="B45" s="99">
        <f t="shared" si="3"/>
        <v>31</v>
      </c>
      <c r="C45" s="88">
        <f t="shared" si="4"/>
        <v>103722.88625444735</v>
      </c>
      <c r="D45" s="115">
        <f t="shared" si="5"/>
        <v>501.32728356316244</v>
      </c>
      <c r="E45" s="115">
        <f t="shared" si="6"/>
        <v>3221.1556460495494</v>
      </c>
      <c r="F45" s="115">
        <f t="shared" si="7"/>
        <v>3722.4829296127118</v>
      </c>
      <c r="G45" s="88">
        <f t="shared" si="1"/>
        <v>100501.7306083978</v>
      </c>
    </row>
    <row r="46" spans="1:7" x14ac:dyDescent="0.3">
      <c r="A46" s="114">
        <f t="shared" si="2"/>
        <v>46235</v>
      </c>
      <c r="B46" s="99">
        <f t="shared" si="3"/>
        <v>32</v>
      </c>
      <c r="C46" s="88">
        <f t="shared" si="4"/>
        <v>100501.7306083978</v>
      </c>
      <c r="D46" s="115">
        <f t="shared" si="5"/>
        <v>485.75836460725628</v>
      </c>
      <c r="E46" s="115">
        <f t="shared" si="6"/>
        <v>3236.7245650054556</v>
      </c>
      <c r="F46" s="115">
        <f t="shared" si="7"/>
        <v>3722.4829296127118</v>
      </c>
      <c r="G46" s="88">
        <f t="shared" si="1"/>
        <v>97265.00604339235</v>
      </c>
    </row>
    <row r="47" spans="1:7" x14ac:dyDescent="0.3">
      <c r="A47" s="114">
        <f t="shared" si="2"/>
        <v>46266</v>
      </c>
      <c r="B47" s="99">
        <f t="shared" si="3"/>
        <v>33</v>
      </c>
      <c r="C47" s="88">
        <f t="shared" si="4"/>
        <v>97265.00604339235</v>
      </c>
      <c r="D47" s="115">
        <f t="shared" si="5"/>
        <v>470.11419587639665</v>
      </c>
      <c r="E47" s="115">
        <f t="shared" si="6"/>
        <v>3252.3687337363149</v>
      </c>
      <c r="F47" s="115">
        <f t="shared" si="7"/>
        <v>3722.4829296127114</v>
      </c>
      <c r="G47" s="88">
        <f t="shared" si="1"/>
        <v>94012.637309656042</v>
      </c>
    </row>
    <row r="48" spans="1:7" x14ac:dyDescent="0.3">
      <c r="A48" s="114">
        <f t="shared" si="2"/>
        <v>46296</v>
      </c>
      <c r="B48" s="99">
        <f t="shared" si="3"/>
        <v>34</v>
      </c>
      <c r="C48" s="88">
        <f t="shared" si="4"/>
        <v>94012.637309656042</v>
      </c>
      <c r="D48" s="115">
        <f t="shared" si="5"/>
        <v>454.39441366333779</v>
      </c>
      <c r="E48" s="115">
        <f t="shared" si="6"/>
        <v>3268.0885159493741</v>
      </c>
      <c r="F48" s="115">
        <f t="shared" si="7"/>
        <v>3722.4829296127118</v>
      </c>
      <c r="G48" s="88">
        <f t="shared" si="1"/>
        <v>90744.548793706665</v>
      </c>
    </row>
    <row r="49" spans="1:7" x14ac:dyDescent="0.3">
      <c r="A49" s="114">
        <f t="shared" si="2"/>
        <v>46327</v>
      </c>
      <c r="B49" s="99">
        <f t="shared" si="3"/>
        <v>35</v>
      </c>
      <c r="C49" s="88">
        <f t="shared" si="4"/>
        <v>90744.548793706665</v>
      </c>
      <c r="D49" s="115">
        <f t="shared" si="5"/>
        <v>438.59865250291585</v>
      </c>
      <c r="E49" s="115">
        <f t="shared" si="6"/>
        <v>3283.8842771097961</v>
      </c>
      <c r="F49" s="115">
        <f t="shared" si="7"/>
        <v>3722.4829296127118</v>
      </c>
      <c r="G49" s="88">
        <f t="shared" si="1"/>
        <v>87460.664516596866</v>
      </c>
    </row>
    <row r="50" spans="1:7" x14ac:dyDescent="0.3">
      <c r="A50" s="114">
        <f t="shared" si="2"/>
        <v>46357</v>
      </c>
      <c r="B50" s="99">
        <f t="shared" si="3"/>
        <v>36</v>
      </c>
      <c r="C50" s="88">
        <f t="shared" si="4"/>
        <v>87460.664516596866</v>
      </c>
      <c r="D50" s="115">
        <f t="shared" si="5"/>
        <v>422.72654516355175</v>
      </c>
      <c r="E50" s="115">
        <f t="shared" si="6"/>
        <v>3299.7563844491601</v>
      </c>
      <c r="F50" s="115">
        <f t="shared" si="7"/>
        <v>3722.4829296127118</v>
      </c>
      <c r="G50" s="88">
        <f t="shared" si="1"/>
        <v>84160.908132147699</v>
      </c>
    </row>
    <row r="51" spans="1:7" x14ac:dyDescent="0.3">
      <c r="A51" s="114">
        <f t="shared" si="2"/>
        <v>46388</v>
      </c>
      <c r="B51" s="99">
        <f t="shared" si="3"/>
        <v>37</v>
      </c>
      <c r="C51" s="88">
        <f t="shared" si="4"/>
        <v>84160.908132147699</v>
      </c>
      <c r="D51" s="115">
        <f t="shared" si="5"/>
        <v>406.77772263871418</v>
      </c>
      <c r="E51" s="115">
        <f t="shared" si="6"/>
        <v>3315.705206973998</v>
      </c>
      <c r="F51" s="115">
        <f t="shared" si="7"/>
        <v>3722.4829296127123</v>
      </c>
      <c r="G51" s="88">
        <f t="shared" si="1"/>
        <v>80845.202925173697</v>
      </c>
    </row>
    <row r="52" spans="1:7" x14ac:dyDescent="0.3">
      <c r="A52" s="114">
        <f t="shared" si="2"/>
        <v>46419</v>
      </c>
      <c r="B52" s="99">
        <f t="shared" si="3"/>
        <v>38</v>
      </c>
      <c r="C52" s="88">
        <f t="shared" si="4"/>
        <v>80845.202925173697</v>
      </c>
      <c r="D52" s="115">
        <f t="shared" si="5"/>
        <v>390.75181413833985</v>
      </c>
      <c r="E52" s="115">
        <f t="shared" si="6"/>
        <v>3331.731115474372</v>
      </c>
      <c r="F52" s="115">
        <f t="shared" si="7"/>
        <v>3722.4829296127118</v>
      </c>
      <c r="G52" s="88">
        <f t="shared" si="1"/>
        <v>77513.471809699331</v>
      </c>
    </row>
    <row r="53" spans="1:7" x14ac:dyDescent="0.3">
      <c r="A53" s="114">
        <f t="shared" si="2"/>
        <v>46447</v>
      </c>
      <c r="B53" s="99">
        <f t="shared" si="3"/>
        <v>39</v>
      </c>
      <c r="C53" s="88">
        <f t="shared" si="4"/>
        <v>77513.471809699331</v>
      </c>
      <c r="D53" s="115">
        <f t="shared" si="5"/>
        <v>374.64844708021371</v>
      </c>
      <c r="E53" s="115">
        <f t="shared" si="6"/>
        <v>3347.8344825324984</v>
      </c>
      <c r="F53" s="115">
        <f t="shared" si="7"/>
        <v>3722.4829296127123</v>
      </c>
      <c r="G53" s="88">
        <f t="shared" si="1"/>
        <v>74165.637327166827</v>
      </c>
    </row>
    <row r="54" spans="1:7" x14ac:dyDescent="0.3">
      <c r="A54" s="114">
        <f t="shared" si="2"/>
        <v>46478</v>
      </c>
      <c r="B54" s="99">
        <f t="shared" si="3"/>
        <v>40</v>
      </c>
      <c r="C54" s="88">
        <f t="shared" si="4"/>
        <v>74165.637327166827</v>
      </c>
      <c r="D54" s="115">
        <f t="shared" si="5"/>
        <v>358.46724708130654</v>
      </c>
      <c r="E54" s="115">
        <f t="shared" si="6"/>
        <v>3364.0156825314057</v>
      </c>
      <c r="F54" s="115">
        <f t="shared" si="7"/>
        <v>3722.4829296127123</v>
      </c>
      <c r="G54" s="88">
        <f t="shared" si="1"/>
        <v>70801.621644635423</v>
      </c>
    </row>
    <row r="55" spans="1:7" x14ac:dyDescent="0.3">
      <c r="A55" s="114">
        <f t="shared" si="2"/>
        <v>46508</v>
      </c>
      <c r="B55" s="99">
        <f t="shared" si="3"/>
        <v>41</v>
      </c>
      <c r="C55" s="88">
        <f t="shared" si="4"/>
        <v>70801.621644635423</v>
      </c>
      <c r="D55" s="115">
        <f t="shared" si="5"/>
        <v>342.20783794907157</v>
      </c>
      <c r="E55" s="115">
        <f t="shared" si="6"/>
        <v>3380.2750916636405</v>
      </c>
      <c r="F55" s="115">
        <f t="shared" si="7"/>
        <v>3722.4829296127123</v>
      </c>
      <c r="G55" s="88">
        <f t="shared" si="1"/>
        <v>67421.34655297178</v>
      </c>
    </row>
    <row r="56" spans="1:7" x14ac:dyDescent="0.3">
      <c r="A56" s="114">
        <f t="shared" si="2"/>
        <v>46539</v>
      </c>
      <c r="B56" s="99">
        <f t="shared" si="3"/>
        <v>42</v>
      </c>
      <c r="C56" s="88">
        <f t="shared" si="4"/>
        <v>67421.34655297178</v>
      </c>
      <c r="D56" s="115">
        <f t="shared" si="5"/>
        <v>325.86984167269725</v>
      </c>
      <c r="E56" s="115">
        <f t="shared" si="6"/>
        <v>3396.6130879400148</v>
      </c>
      <c r="F56" s="115">
        <f t="shared" si="7"/>
        <v>3722.4829296127118</v>
      </c>
      <c r="G56" s="88">
        <f t="shared" si="1"/>
        <v>64024.733465031764</v>
      </c>
    </row>
    <row r="57" spans="1:7" x14ac:dyDescent="0.3">
      <c r="A57" s="114">
        <f t="shared" si="2"/>
        <v>46569</v>
      </c>
      <c r="B57" s="99">
        <f t="shared" si="3"/>
        <v>43</v>
      </c>
      <c r="C57" s="88">
        <f t="shared" si="4"/>
        <v>64024.733465031764</v>
      </c>
      <c r="D57" s="115">
        <f t="shared" si="5"/>
        <v>309.45287841432054</v>
      </c>
      <c r="E57" s="115">
        <f t="shared" si="6"/>
        <v>3413.0300511983914</v>
      </c>
      <c r="F57" s="115">
        <f t="shared" si="7"/>
        <v>3722.4829296127118</v>
      </c>
      <c r="G57" s="88">
        <f t="shared" si="1"/>
        <v>60611.703413833369</v>
      </c>
    </row>
    <row r="58" spans="1:7" x14ac:dyDescent="0.3">
      <c r="A58" s="114">
        <f t="shared" si="2"/>
        <v>46600</v>
      </c>
      <c r="B58" s="99">
        <f t="shared" si="3"/>
        <v>44</v>
      </c>
      <c r="C58" s="88">
        <f t="shared" si="4"/>
        <v>60611.703413833369</v>
      </c>
      <c r="D58" s="115">
        <f t="shared" si="5"/>
        <v>292.95656650019498</v>
      </c>
      <c r="E58" s="115">
        <f t="shared" si="6"/>
        <v>3429.5263631125172</v>
      </c>
      <c r="F58" s="115">
        <f t="shared" si="7"/>
        <v>3722.4829296127123</v>
      </c>
      <c r="G58" s="88">
        <f t="shared" si="1"/>
        <v>57182.177050720849</v>
      </c>
    </row>
    <row r="59" spans="1:7" x14ac:dyDescent="0.3">
      <c r="A59" s="114">
        <f t="shared" si="2"/>
        <v>46631</v>
      </c>
      <c r="B59" s="99">
        <f t="shared" si="3"/>
        <v>45</v>
      </c>
      <c r="C59" s="88">
        <f t="shared" si="4"/>
        <v>57182.177050720849</v>
      </c>
      <c r="D59" s="115">
        <f t="shared" si="5"/>
        <v>276.38052241181782</v>
      </c>
      <c r="E59" s="115">
        <f t="shared" si="6"/>
        <v>3446.102407200894</v>
      </c>
      <c r="F59" s="115">
        <f t="shared" si="7"/>
        <v>3722.4829296127118</v>
      </c>
      <c r="G59" s="88">
        <f t="shared" si="1"/>
        <v>53736.074643519954</v>
      </c>
    </row>
    <row r="60" spans="1:7" x14ac:dyDescent="0.3">
      <c r="A60" s="114">
        <f t="shared" si="2"/>
        <v>46661</v>
      </c>
      <c r="B60" s="99">
        <f t="shared" si="3"/>
        <v>46</v>
      </c>
      <c r="C60" s="88">
        <f t="shared" si="4"/>
        <v>53736.074643519954</v>
      </c>
      <c r="D60" s="115">
        <f t="shared" si="5"/>
        <v>259.72436077701349</v>
      </c>
      <c r="E60" s="115">
        <f t="shared" si="6"/>
        <v>3462.7585688356985</v>
      </c>
      <c r="F60" s="115">
        <f t="shared" si="7"/>
        <v>3722.4829296127118</v>
      </c>
      <c r="G60" s="88">
        <f t="shared" si="1"/>
        <v>50273.316074684255</v>
      </c>
    </row>
    <row r="61" spans="1:7" x14ac:dyDescent="0.3">
      <c r="A61" s="114">
        <f t="shared" si="2"/>
        <v>46692</v>
      </c>
      <c r="B61" s="99">
        <f t="shared" si="3"/>
        <v>47</v>
      </c>
      <c r="C61" s="88">
        <f t="shared" si="4"/>
        <v>50273.316074684255</v>
      </c>
      <c r="D61" s="115">
        <f t="shared" si="5"/>
        <v>242.98769436097427</v>
      </c>
      <c r="E61" s="115">
        <f t="shared" si="6"/>
        <v>3479.4952352517375</v>
      </c>
      <c r="F61" s="115">
        <f t="shared" si="7"/>
        <v>3722.4829296127118</v>
      </c>
      <c r="G61" s="88">
        <f t="shared" si="1"/>
        <v>46793.820839432519</v>
      </c>
    </row>
    <row r="62" spans="1:7" x14ac:dyDescent="0.3">
      <c r="A62" s="114">
        <f t="shared" si="2"/>
        <v>46722</v>
      </c>
      <c r="B62" s="99">
        <f t="shared" si="3"/>
        <v>48</v>
      </c>
      <c r="C62" s="88">
        <f t="shared" si="4"/>
        <v>46793.820839432519</v>
      </c>
      <c r="D62" s="115">
        <f t="shared" si="5"/>
        <v>226.17013405725754</v>
      </c>
      <c r="E62" s="115">
        <f t="shared" si="6"/>
        <v>3496.3127955554546</v>
      </c>
      <c r="F62" s="115">
        <f t="shared" si="7"/>
        <v>3722.4829296127123</v>
      </c>
      <c r="G62" s="88">
        <f t="shared" si="1"/>
        <v>43297.508043877067</v>
      </c>
    </row>
    <row r="63" spans="1:7" x14ac:dyDescent="0.3">
      <c r="A63" s="114">
        <f t="shared" si="2"/>
        <v>46753</v>
      </c>
      <c r="B63" s="99">
        <f t="shared" si="3"/>
        <v>49</v>
      </c>
      <c r="C63" s="88">
        <f t="shared" si="4"/>
        <v>43297.508043877067</v>
      </c>
      <c r="D63" s="115">
        <f t="shared" si="5"/>
        <v>209.27128887873948</v>
      </c>
      <c r="E63" s="115">
        <f t="shared" si="6"/>
        <v>3513.2116407339722</v>
      </c>
      <c r="F63" s="115">
        <f t="shared" si="7"/>
        <v>3722.4829296127118</v>
      </c>
      <c r="G63" s="88">
        <f t="shared" si="1"/>
        <v>39784.296403143097</v>
      </c>
    </row>
    <row r="64" spans="1:7" x14ac:dyDescent="0.3">
      <c r="A64" s="114">
        <f t="shared" si="2"/>
        <v>46784</v>
      </c>
      <c r="B64" s="99">
        <f t="shared" si="3"/>
        <v>50</v>
      </c>
      <c r="C64" s="88">
        <f t="shared" si="4"/>
        <v>39784.296403143097</v>
      </c>
      <c r="D64" s="115">
        <f t="shared" si="5"/>
        <v>192.29076594852529</v>
      </c>
      <c r="E64" s="115">
        <f t="shared" si="6"/>
        <v>3530.1921636641864</v>
      </c>
      <c r="F64" s="115">
        <f t="shared" si="7"/>
        <v>3722.4829296127118</v>
      </c>
      <c r="G64" s="88">
        <f t="shared" si="1"/>
        <v>36254.104239478911</v>
      </c>
    </row>
    <row r="65" spans="1:7" x14ac:dyDescent="0.3">
      <c r="A65" s="114">
        <f t="shared" si="2"/>
        <v>46813</v>
      </c>
      <c r="B65" s="99">
        <f t="shared" si="3"/>
        <v>51</v>
      </c>
      <c r="C65" s="88">
        <f t="shared" si="4"/>
        <v>36254.104239478911</v>
      </c>
      <c r="D65" s="115">
        <f t="shared" si="5"/>
        <v>175.22817049081507</v>
      </c>
      <c r="E65" s="115">
        <f t="shared" si="6"/>
        <v>3547.2547591218972</v>
      </c>
      <c r="F65" s="115">
        <f t="shared" si="7"/>
        <v>3722.4829296127123</v>
      </c>
      <c r="G65" s="88">
        <f t="shared" si="1"/>
        <v>32706.849480357014</v>
      </c>
    </row>
    <row r="66" spans="1:7" x14ac:dyDescent="0.3">
      <c r="A66" s="114">
        <f t="shared" si="2"/>
        <v>46844</v>
      </c>
      <c r="B66" s="99">
        <f t="shared" si="3"/>
        <v>52</v>
      </c>
      <c r="C66" s="88">
        <f t="shared" si="4"/>
        <v>32706.849480357014</v>
      </c>
      <c r="D66" s="115">
        <f t="shared" si="5"/>
        <v>158.08310582172587</v>
      </c>
      <c r="E66" s="115">
        <f t="shared" si="6"/>
        <v>3564.3998237909859</v>
      </c>
      <c r="F66" s="115">
        <f t="shared" si="7"/>
        <v>3722.4829296127118</v>
      </c>
      <c r="G66" s="88">
        <f t="shared" si="1"/>
        <v>29142.449656566027</v>
      </c>
    </row>
    <row r="67" spans="1:7" x14ac:dyDescent="0.3">
      <c r="A67" s="114">
        <f t="shared" si="2"/>
        <v>46874</v>
      </c>
      <c r="B67" s="99">
        <f t="shared" si="3"/>
        <v>53</v>
      </c>
      <c r="C67" s="88">
        <f t="shared" si="4"/>
        <v>29142.449656566027</v>
      </c>
      <c r="D67" s="115">
        <f t="shared" si="5"/>
        <v>140.85517334006946</v>
      </c>
      <c r="E67" s="115">
        <f t="shared" si="6"/>
        <v>3581.6277562726427</v>
      </c>
      <c r="F67" s="115">
        <f t="shared" si="7"/>
        <v>3722.4829296127123</v>
      </c>
      <c r="G67" s="88">
        <f t="shared" si="1"/>
        <v>25560.821900293384</v>
      </c>
    </row>
    <row r="68" spans="1:7" x14ac:dyDescent="0.3">
      <c r="A68" s="114">
        <f t="shared" si="2"/>
        <v>46905</v>
      </c>
      <c r="B68" s="99">
        <f t="shared" si="3"/>
        <v>54</v>
      </c>
      <c r="C68" s="88">
        <f t="shared" si="4"/>
        <v>25560.821900293384</v>
      </c>
      <c r="D68" s="115">
        <f t="shared" si="5"/>
        <v>123.54397251808504</v>
      </c>
      <c r="E68" s="115">
        <f t="shared" si="6"/>
        <v>3598.9389570946269</v>
      </c>
      <c r="F68" s="115">
        <f t="shared" si="7"/>
        <v>3722.4829296127118</v>
      </c>
      <c r="G68" s="88">
        <f t="shared" si="1"/>
        <v>21961.882943198758</v>
      </c>
    </row>
    <row r="69" spans="1:7" x14ac:dyDescent="0.3">
      <c r="A69" s="114">
        <f t="shared" si="2"/>
        <v>46935</v>
      </c>
      <c r="B69" s="99">
        <f t="shared" si="3"/>
        <v>55</v>
      </c>
      <c r="C69" s="88">
        <f t="shared" si="4"/>
        <v>21961.882943198758</v>
      </c>
      <c r="D69" s="115">
        <f t="shared" si="5"/>
        <v>106.14910089212766</v>
      </c>
      <c r="E69" s="115">
        <f t="shared" si="6"/>
        <v>3616.3338287205843</v>
      </c>
      <c r="F69" s="115">
        <f t="shared" si="7"/>
        <v>3722.4829296127118</v>
      </c>
      <c r="G69" s="88">
        <f t="shared" si="1"/>
        <v>18345.549114478174</v>
      </c>
    </row>
    <row r="70" spans="1:7" x14ac:dyDescent="0.3">
      <c r="A70" s="114">
        <f t="shared" si="2"/>
        <v>46966</v>
      </c>
      <c r="B70" s="99">
        <f t="shared" si="3"/>
        <v>56</v>
      </c>
      <c r="C70" s="88">
        <f t="shared" si="4"/>
        <v>18345.549114478174</v>
      </c>
      <c r="D70" s="115">
        <f t="shared" si="5"/>
        <v>88.670154053311506</v>
      </c>
      <c r="E70" s="115">
        <f t="shared" si="6"/>
        <v>3633.8127755594001</v>
      </c>
      <c r="F70" s="115">
        <f t="shared" si="7"/>
        <v>3722.4829296127114</v>
      </c>
      <c r="G70" s="88">
        <f t="shared" si="1"/>
        <v>14711.736338918774</v>
      </c>
    </row>
    <row r="71" spans="1:7" x14ac:dyDescent="0.3">
      <c r="A71" s="114">
        <f t="shared" si="2"/>
        <v>46997</v>
      </c>
      <c r="B71" s="99">
        <f t="shared" si="3"/>
        <v>57</v>
      </c>
      <c r="C71" s="88">
        <f t="shared" si="4"/>
        <v>14711.736338918774</v>
      </c>
      <c r="D71" s="115">
        <f t="shared" si="5"/>
        <v>71.106725638107747</v>
      </c>
      <c r="E71" s="115">
        <f t="shared" si="6"/>
        <v>3651.3762039746039</v>
      </c>
      <c r="F71" s="115">
        <f t="shared" si="7"/>
        <v>3722.4829296127118</v>
      </c>
      <c r="G71" s="88">
        <f t="shared" si="1"/>
        <v>11060.360134944171</v>
      </c>
    </row>
    <row r="72" spans="1:7" x14ac:dyDescent="0.3">
      <c r="A72" s="114">
        <f t="shared" si="2"/>
        <v>47027</v>
      </c>
      <c r="B72" s="99">
        <f t="shared" si="3"/>
        <v>58</v>
      </c>
      <c r="C72" s="88">
        <f t="shared" si="4"/>
        <v>11060.360134944171</v>
      </c>
      <c r="D72" s="115">
        <f t="shared" si="5"/>
        <v>53.458407318897152</v>
      </c>
      <c r="E72" s="115">
        <f t="shared" si="6"/>
        <v>3669.0245222938152</v>
      </c>
      <c r="F72" s="115">
        <f t="shared" si="7"/>
        <v>3722.4829296127123</v>
      </c>
      <c r="G72" s="88">
        <f t="shared" si="1"/>
        <v>7391.335612650355</v>
      </c>
    </row>
    <row r="73" spans="1:7" x14ac:dyDescent="0.3">
      <c r="A73" s="114">
        <f t="shared" si="2"/>
        <v>47058</v>
      </c>
      <c r="B73" s="99">
        <f t="shared" si="3"/>
        <v>59</v>
      </c>
      <c r="C73" s="88">
        <f t="shared" si="4"/>
        <v>7391.335612650355</v>
      </c>
      <c r="D73" s="115">
        <f t="shared" si="5"/>
        <v>35.72478879447705</v>
      </c>
      <c r="E73" s="115">
        <f t="shared" si="6"/>
        <v>3686.7581408182346</v>
      </c>
      <c r="F73" s="115">
        <f t="shared" si="7"/>
        <v>3722.4829296127118</v>
      </c>
      <c r="G73" s="88">
        <f t="shared" si="1"/>
        <v>3704.5774718321204</v>
      </c>
    </row>
    <row r="74" spans="1:7" x14ac:dyDescent="0.3">
      <c r="A74" s="114">
        <f t="shared" si="2"/>
        <v>47088</v>
      </c>
      <c r="B74" s="99">
        <f t="shared" si="3"/>
        <v>60</v>
      </c>
      <c r="C74" s="88">
        <f t="shared" si="4"/>
        <v>3704.5774718321204</v>
      </c>
      <c r="D74" s="115">
        <f t="shared" si="5"/>
        <v>17.905457780522248</v>
      </c>
      <c r="E74" s="115">
        <f t="shared" si="6"/>
        <v>3704.57747183219</v>
      </c>
      <c r="F74" s="115">
        <f t="shared" si="7"/>
        <v>3722.4829296127123</v>
      </c>
      <c r="G74" s="88">
        <f t="shared" si="1"/>
        <v>-6.957634468562901E-11</v>
      </c>
    </row>
    <row r="75" spans="1:7" x14ac:dyDescent="0.3">
      <c r="A75" s="114" t="str">
        <f t="shared" si="2"/>
        <v/>
      </c>
      <c r="B75" s="99" t="str">
        <f t="shared" si="3"/>
        <v/>
      </c>
      <c r="C75" s="88" t="str">
        <f t="shared" si="4"/>
        <v/>
      </c>
      <c r="D75" s="115" t="str">
        <f t="shared" si="5"/>
        <v/>
      </c>
      <c r="E75" s="115" t="str">
        <f t="shared" si="6"/>
        <v/>
      </c>
      <c r="F75" s="115" t="str">
        <f t="shared" si="7"/>
        <v/>
      </c>
      <c r="G75" s="88" t="str">
        <f t="shared" si="1"/>
        <v/>
      </c>
    </row>
    <row r="76" spans="1:7" x14ac:dyDescent="0.3">
      <c r="A76" s="114" t="str">
        <f t="shared" si="2"/>
        <v/>
      </c>
      <c r="B76" s="99" t="str">
        <f t="shared" si="3"/>
        <v/>
      </c>
      <c r="C76" s="88" t="str">
        <f t="shared" si="4"/>
        <v/>
      </c>
      <c r="D76" s="115" t="str">
        <f t="shared" si="5"/>
        <v/>
      </c>
      <c r="E76" s="115" t="str">
        <f t="shared" si="6"/>
        <v/>
      </c>
      <c r="F76" s="115" t="str">
        <f t="shared" si="7"/>
        <v/>
      </c>
      <c r="G76" s="88" t="str">
        <f t="shared" si="1"/>
        <v/>
      </c>
    </row>
    <row r="77" spans="1:7" x14ac:dyDescent="0.3">
      <c r="A77" s="114" t="str">
        <f t="shared" si="2"/>
        <v/>
      </c>
      <c r="B77" s="99" t="str">
        <f t="shared" si="3"/>
        <v/>
      </c>
      <c r="C77" s="88" t="str">
        <f t="shared" si="4"/>
        <v/>
      </c>
      <c r="D77" s="115" t="str">
        <f t="shared" si="5"/>
        <v/>
      </c>
      <c r="E77" s="115" t="str">
        <f t="shared" si="6"/>
        <v/>
      </c>
      <c r="F77" s="115" t="str">
        <f t="shared" si="7"/>
        <v/>
      </c>
      <c r="G77" s="88" t="str">
        <f t="shared" si="1"/>
        <v/>
      </c>
    </row>
    <row r="78" spans="1:7" x14ac:dyDescent="0.3">
      <c r="A78" s="114" t="str">
        <f t="shared" si="2"/>
        <v/>
      </c>
      <c r="B78" s="99" t="str">
        <f t="shared" si="3"/>
        <v/>
      </c>
      <c r="C78" s="88" t="str">
        <f t="shared" si="4"/>
        <v/>
      </c>
      <c r="D78" s="115" t="str">
        <f t="shared" si="5"/>
        <v/>
      </c>
      <c r="E78" s="115" t="str">
        <f t="shared" si="6"/>
        <v/>
      </c>
      <c r="F78" s="115" t="str">
        <f t="shared" si="7"/>
        <v/>
      </c>
      <c r="G78" s="88" t="str">
        <f t="shared" si="1"/>
        <v/>
      </c>
    </row>
    <row r="79" spans="1:7" x14ac:dyDescent="0.3">
      <c r="A79" s="114" t="str">
        <f t="shared" si="2"/>
        <v/>
      </c>
      <c r="B79" s="99" t="str">
        <f t="shared" si="3"/>
        <v/>
      </c>
      <c r="C79" s="88" t="str">
        <f t="shared" si="4"/>
        <v/>
      </c>
      <c r="D79" s="115" t="str">
        <f t="shared" si="5"/>
        <v/>
      </c>
      <c r="E79" s="115" t="str">
        <f t="shared" si="6"/>
        <v/>
      </c>
      <c r="F79" s="115" t="str">
        <f t="shared" si="7"/>
        <v/>
      </c>
      <c r="G79" s="88" t="str">
        <f t="shared" si="1"/>
        <v/>
      </c>
    </row>
    <row r="80" spans="1:7" x14ac:dyDescent="0.3">
      <c r="A80" s="114" t="str">
        <f t="shared" si="2"/>
        <v/>
      </c>
      <c r="B80" s="99" t="str">
        <f t="shared" si="3"/>
        <v/>
      </c>
      <c r="C80" s="88" t="str">
        <f t="shared" si="4"/>
        <v/>
      </c>
      <c r="D80" s="115" t="str">
        <f t="shared" si="5"/>
        <v/>
      </c>
      <c r="E80" s="115" t="str">
        <f t="shared" si="6"/>
        <v/>
      </c>
      <c r="F80" s="115" t="str">
        <f t="shared" si="7"/>
        <v/>
      </c>
      <c r="G80" s="88" t="str">
        <f t="shared" ref="G80:G143" si="8">IF(B80="","",SUM(C80)-SUM(E80))</f>
        <v/>
      </c>
    </row>
    <row r="81" spans="1:7" x14ac:dyDescent="0.3">
      <c r="A81" s="114" t="str">
        <f t="shared" ref="A81:A143" si="9">IF(B81="","",EDATE(A80,1))</f>
        <v/>
      </c>
      <c r="B81" s="99" t="str">
        <f t="shared" ref="B81:B143" si="10">IF(B80="","",IF(SUM(B80)+1&lt;=$E$7,SUM(B80)+1,""))</f>
        <v/>
      </c>
      <c r="C81" s="88" t="str">
        <f t="shared" ref="C81:C143" si="11">IF(B81="","",G80)</f>
        <v/>
      </c>
      <c r="D81" s="115" t="str">
        <f t="shared" ref="D81:D143" si="12">IF(B81="","",IPMT($E$11/12,B81,$E$7,-$E$8,$E$9,0))</f>
        <v/>
      </c>
      <c r="E81" s="115" t="str">
        <f t="shared" ref="E81:E143" si="13">IF(B81="","",PPMT($E$11/12,B81,$E$7,-$E$8,$E$9,0))</f>
        <v/>
      </c>
      <c r="F81" s="115" t="str">
        <f t="shared" ref="F81:F143" si="14">IF(B81="","",SUM(D81:E81))</f>
        <v/>
      </c>
      <c r="G81" s="88" t="str">
        <f t="shared" si="8"/>
        <v/>
      </c>
    </row>
    <row r="82" spans="1:7" x14ac:dyDescent="0.3">
      <c r="A82" s="114" t="str">
        <f t="shared" si="9"/>
        <v/>
      </c>
      <c r="B82" s="99" t="str">
        <f t="shared" si="10"/>
        <v/>
      </c>
      <c r="C82" s="88" t="str">
        <f t="shared" si="11"/>
        <v/>
      </c>
      <c r="D82" s="115" t="str">
        <f t="shared" si="12"/>
        <v/>
      </c>
      <c r="E82" s="115" t="str">
        <f t="shared" si="13"/>
        <v/>
      </c>
      <c r="F82" s="115" t="str">
        <f t="shared" si="14"/>
        <v/>
      </c>
      <c r="G82" s="88" t="str">
        <f t="shared" si="8"/>
        <v/>
      </c>
    </row>
    <row r="83" spans="1:7" x14ac:dyDescent="0.3">
      <c r="A83" s="114" t="str">
        <f t="shared" si="9"/>
        <v/>
      </c>
      <c r="B83" s="99" t="str">
        <f t="shared" si="10"/>
        <v/>
      </c>
      <c r="C83" s="88" t="str">
        <f t="shared" si="11"/>
        <v/>
      </c>
      <c r="D83" s="115" t="str">
        <f t="shared" si="12"/>
        <v/>
      </c>
      <c r="E83" s="115" t="str">
        <f t="shared" si="13"/>
        <v/>
      </c>
      <c r="F83" s="115" t="str">
        <f t="shared" si="14"/>
        <v/>
      </c>
      <c r="G83" s="88" t="str">
        <f t="shared" si="8"/>
        <v/>
      </c>
    </row>
    <row r="84" spans="1:7" x14ac:dyDescent="0.3">
      <c r="A84" s="114" t="str">
        <f t="shared" si="9"/>
        <v/>
      </c>
      <c r="B84" s="99" t="str">
        <f t="shared" si="10"/>
        <v/>
      </c>
      <c r="C84" s="88" t="str">
        <f t="shared" si="11"/>
        <v/>
      </c>
      <c r="D84" s="115" t="str">
        <f t="shared" si="12"/>
        <v/>
      </c>
      <c r="E84" s="115" t="str">
        <f t="shared" si="13"/>
        <v/>
      </c>
      <c r="F84" s="115" t="str">
        <f t="shared" si="14"/>
        <v/>
      </c>
      <c r="G84" s="88" t="str">
        <f t="shared" si="8"/>
        <v/>
      </c>
    </row>
    <row r="85" spans="1:7" x14ac:dyDescent="0.3">
      <c r="A85" s="114" t="str">
        <f t="shared" si="9"/>
        <v/>
      </c>
      <c r="B85" s="99" t="str">
        <f t="shared" si="10"/>
        <v/>
      </c>
      <c r="C85" s="88" t="str">
        <f t="shared" si="11"/>
        <v/>
      </c>
      <c r="D85" s="115" t="str">
        <f t="shared" si="12"/>
        <v/>
      </c>
      <c r="E85" s="115" t="str">
        <f t="shared" si="13"/>
        <v/>
      </c>
      <c r="F85" s="115" t="str">
        <f t="shared" si="14"/>
        <v/>
      </c>
      <c r="G85" s="88" t="str">
        <f t="shared" si="8"/>
        <v/>
      </c>
    </row>
    <row r="86" spans="1:7" x14ac:dyDescent="0.3">
      <c r="A86" s="114" t="str">
        <f t="shared" si="9"/>
        <v/>
      </c>
      <c r="B86" s="99" t="str">
        <f t="shared" si="10"/>
        <v/>
      </c>
      <c r="C86" s="88" t="str">
        <f t="shared" si="11"/>
        <v/>
      </c>
      <c r="D86" s="115" t="str">
        <f t="shared" si="12"/>
        <v/>
      </c>
      <c r="E86" s="115" t="str">
        <f t="shared" si="13"/>
        <v/>
      </c>
      <c r="F86" s="115" t="str">
        <f t="shared" si="14"/>
        <v/>
      </c>
      <c r="G86" s="88" t="str">
        <f t="shared" si="8"/>
        <v/>
      </c>
    </row>
    <row r="87" spans="1:7" x14ac:dyDescent="0.3">
      <c r="A87" s="114" t="str">
        <f t="shared" si="9"/>
        <v/>
      </c>
      <c r="B87" s="99" t="str">
        <f t="shared" si="10"/>
        <v/>
      </c>
      <c r="C87" s="88" t="str">
        <f t="shared" si="11"/>
        <v/>
      </c>
      <c r="D87" s="115" t="str">
        <f t="shared" si="12"/>
        <v/>
      </c>
      <c r="E87" s="115" t="str">
        <f t="shared" si="13"/>
        <v/>
      </c>
      <c r="F87" s="115" t="str">
        <f t="shared" si="14"/>
        <v/>
      </c>
      <c r="G87" s="88" t="str">
        <f t="shared" si="8"/>
        <v/>
      </c>
    </row>
    <row r="88" spans="1:7" x14ac:dyDescent="0.3">
      <c r="A88" s="114" t="str">
        <f t="shared" si="9"/>
        <v/>
      </c>
      <c r="B88" s="99" t="str">
        <f t="shared" si="10"/>
        <v/>
      </c>
      <c r="C88" s="88" t="str">
        <f t="shared" si="11"/>
        <v/>
      </c>
      <c r="D88" s="115" t="str">
        <f t="shared" si="12"/>
        <v/>
      </c>
      <c r="E88" s="115" t="str">
        <f t="shared" si="13"/>
        <v/>
      </c>
      <c r="F88" s="115" t="str">
        <f t="shared" si="14"/>
        <v/>
      </c>
      <c r="G88" s="88" t="str">
        <f t="shared" si="8"/>
        <v/>
      </c>
    </row>
    <row r="89" spans="1:7" x14ac:dyDescent="0.3">
      <c r="A89" s="114" t="str">
        <f t="shared" si="9"/>
        <v/>
      </c>
      <c r="B89" s="99" t="str">
        <f t="shared" si="10"/>
        <v/>
      </c>
      <c r="C89" s="88" t="str">
        <f t="shared" si="11"/>
        <v/>
      </c>
      <c r="D89" s="115" t="str">
        <f t="shared" si="12"/>
        <v/>
      </c>
      <c r="E89" s="115" t="str">
        <f t="shared" si="13"/>
        <v/>
      </c>
      <c r="F89" s="115" t="str">
        <f t="shared" si="14"/>
        <v/>
      </c>
      <c r="G89" s="88" t="str">
        <f t="shared" si="8"/>
        <v/>
      </c>
    </row>
    <row r="90" spans="1:7" x14ac:dyDescent="0.3">
      <c r="A90" s="114" t="str">
        <f t="shared" si="9"/>
        <v/>
      </c>
      <c r="B90" s="99" t="str">
        <f t="shared" si="10"/>
        <v/>
      </c>
      <c r="C90" s="88" t="str">
        <f t="shared" si="11"/>
        <v/>
      </c>
      <c r="D90" s="115" t="str">
        <f t="shared" si="12"/>
        <v/>
      </c>
      <c r="E90" s="115" t="str">
        <f t="shared" si="13"/>
        <v/>
      </c>
      <c r="F90" s="115" t="str">
        <f t="shared" si="14"/>
        <v/>
      </c>
      <c r="G90" s="88" t="str">
        <f t="shared" si="8"/>
        <v/>
      </c>
    </row>
    <row r="91" spans="1:7" x14ac:dyDescent="0.3">
      <c r="A91" s="114" t="str">
        <f t="shared" si="9"/>
        <v/>
      </c>
      <c r="B91" s="99" t="str">
        <f t="shared" si="10"/>
        <v/>
      </c>
      <c r="C91" s="88" t="str">
        <f t="shared" si="11"/>
        <v/>
      </c>
      <c r="D91" s="115" t="str">
        <f t="shared" si="12"/>
        <v/>
      </c>
      <c r="E91" s="115" t="str">
        <f t="shared" si="13"/>
        <v/>
      </c>
      <c r="F91" s="115" t="str">
        <f t="shared" si="14"/>
        <v/>
      </c>
      <c r="G91" s="88" t="str">
        <f t="shared" si="8"/>
        <v/>
      </c>
    </row>
    <row r="92" spans="1:7" x14ac:dyDescent="0.3">
      <c r="A92" s="114" t="str">
        <f t="shared" si="9"/>
        <v/>
      </c>
      <c r="B92" s="99" t="str">
        <f t="shared" si="10"/>
        <v/>
      </c>
      <c r="C92" s="88" t="str">
        <f t="shared" si="11"/>
        <v/>
      </c>
      <c r="D92" s="115" t="str">
        <f t="shared" si="12"/>
        <v/>
      </c>
      <c r="E92" s="115" t="str">
        <f t="shared" si="13"/>
        <v/>
      </c>
      <c r="F92" s="115" t="str">
        <f t="shared" si="14"/>
        <v/>
      </c>
      <c r="G92" s="88" t="str">
        <f t="shared" si="8"/>
        <v/>
      </c>
    </row>
    <row r="93" spans="1:7" x14ac:dyDescent="0.3">
      <c r="A93" s="114" t="str">
        <f t="shared" si="9"/>
        <v/>
      </c>
      <c r="B93" s="99" t="str">
        <f t="shared" si="10"/>
        <v/>
      </c>
      <c r="C93" s="88" t="str">
        <f t="shared" si="11"/>
        <v/>
      </c>
      <c r="D93" s="115" t="str">
        <f t="shared" si="12"/>
        <v/>
      </c>
      <c r="E93" s="115" t="str">
        <f t="shared" si="13"/>
        <v/>
      </c>
      <c r="F93" s="115" t="str">
        <f t="shared" si="14"/>
        <v/>
      </c>
      <c r="G93" s="88" t="str">
        <f t="shared" si="8"/>
        <v/>
      </c>
    </row>
    <row r="94" spans="1:7" x14ac:dyDescent="0.3">
      <c r="A94" s="114" t="str">
        <f t="shared" si="9"/>
        <v/>
      </c>
      <c r="B94" s="99" t="str">
        <f t="shared" si="10"/>
        <v/>
      </c>
      <c r="C94" s="88" t="str">
        <f t="shared" si="11"/>
        <v/>
      </c>
      <c r="D94" s="115" t="str">
        <f t="shared" si="12"/>
        <v/>
      </c>
      <c r="E94" s="115" t="str">
        <f t="shared" si="13"/>
        <v/>
      </c>
      <c r="F94" s="115" t="str">
        <f t="shared" si="14"/>
        <v/>
      </c>
      <c r="G94" s="88" t="str">
        <f t="shared" si="8"/>
        <v/>
      </c>
    </row>
    <row r="95" spans="1:7" x14ac:dyDescent="0.3">
      <c r="A95" s="114" t="str">
        <f t="shared" si="9"/>
        <v/>
      </c>
      <c r="B95" s="99" t="str">
        <f t="shared" si="10"/>
        <v/>
      </c>
      <c r="C95" s="88" t="str">
        <f t="shared" si="11"/>
        <v/>
      </c>
      <c r="D95" s="115" t="str">
        <f t="shared" si="12"/>
        <v/>
      </c>
      <c r="E95" s="115" t="str">
        <f t="shared" si="13"/>
        <v/>
      </c>
      <c r="F95" s="115" t="str">
        <f t="shared" si="14"/>
        <v/>
      </c>
      <c r="G95" s="88" t="str">
        <f t="shared" si="8"/>
        <v/>
      </c>
    </row>
    <row r="96" spans="1:7" x14ac:dyDescent="0.3">
      <c r="A96" s="114" t="str">
        <f t="shared" si="9"/>
        <v/>
      </c>
      <c r="B96" s="99" t="str">
        <f t="shared" si="10"/>
        <v/>
      </c>
      <c r="C96" s="88" t="str">
        <f t="shared" si="11"/>
        <v/>
      </c>
      <c r="D96" s="115" t="str">
        <f t="shared" si="12"/>
        <v/>
      </c>
      <c r="E96" s="115" t="str">
        <f t="shared" si="13"/>
        <v/>
      </c>
      <c r="F96" s="115" t="str">
        <f t="shared" si="14"/>
        <v/>
      </c>
      <c r="G96" s="88" t="str">
        <f t="shared" si="8"/>
        <v/>
      </c>
    </row>
    <row r="97" spans="1:7" x14ac:dyDescent="0.3">
      <c r="A97" s="114" t="str">
        <f t="shared" si="9"/>
        <v/>
      </c>
      <c r="B97" s="99" t="str">
        <f t="shared" si="10"/>
        <v/>
      </c>
      <c r="C97" s="88" t="str">
        <f t="shared" si="11"/>
        <v/>
      </c>
      <c r="D97" s="115" t="str">
        <f t="shared" si="12"/>
        <v/>
      </c>
      <c r="E97" s="115" t="str">
        <f t="shared" si="13"/>
        <v/>
      </c>
      <c r="F97" s="115" t="str">
        <f t="shared" si="14"/>
        <v/>
      </c>
      <c r="G97" s="88" t="str">
        <f t="shared" si="8"/>
        <v/>
      </c>
    </row>
    <row r="98" spans="1:7" x14ac:dyDescent="0.3">
      <c r="A98" s="114" t="str">
        <f t="shared" si="9"/>
        <v/>
      </c>
      <c r="B98" s="99" t="str">
        <f t="shared" si="10"/>
        <v/>
      </c>
      <c r="C98" s="88" t="str">
        <f t="shared" si="11"/>
        <v/>
      </c>
      <c r="D98" s="115" t="str">
        <f t="shared" si="12"/>
        <v/>
      </c>
      <c r="E98" s="115" t="str">
        <f t="shared" si="13"/>
        <v/>
      </c>
      <c r="F98" s="115" t="str">
        <f t="shared" si="14"/>
        <v/>
      </c>
      <c r="G98" s="88" t="str">
        <f t="shared" si="8"/>
        <v/>
      </c>
    </row>
    <row r="99" spans="1:7" x14ac:dyDescent="0.3">
      <c r="A99" s="114" t="str">
        <f t="shared" si="9"/>
        <v/>
      </c>
      <c r="B99" s="99" t="str">
        <f t="shared" si="10"/>
        <v/>
      </c>
      <c r="C99" s="88" t="str">
        <f t="shared" si="11"/>
        <v/>
      </c>
      <c r="D99" s="115" t="str">
        <f t="shared" si="12"/>
        <v/>
      </c>
      <c r="E99" s="115" t="str">
        <f t="shared" si="13"/>
        <v/>
      </c>
      <c r="F99" s="115" t="str">
        <f t="shared" si="14"/>
        <v/>
      </c>
      <c r="G99" s="88" t="str">
        <f t="shared" si="8"/>
        <v/>
      </c>
    </row>
    <row r="100" spans="1:7" x14ac:dyDescent="0.3">
      <c r="A100" s="114" t="str">
        <f t="shared" si="9"/>
        <v/>
      </c>
      <c r="B100" s="99" t="str">
        <f t="shared" si="10"/>
        <v/>
      </c>
      <c r="C100" s="88" t="str">
        <f t="shared" si="11"/>
        <v/>
      </c>
      <c r="D100" s="115" t="str">
        <f t="shared" si="12"/>
        <v/>
      </c>
      <c r="E100" s="115" t="str">
        <f t="shared" si="13"/>
        <v/>
      </c>
      <c r="F100" s="115" t="str">
        <f t="shared" si="14"/>
        <v/>
      </c>
      <c r="G100" s="88" t="str">
        <f t="shared" si="8"/>
        <v/>
      </c>
    </row>
    <row r="101" spans="1:7" x14ac:dyDescent="0.3">
      <c r="A101" s="114" t="str">
        <f t="shared" si="9"/>
        <v/>
      </c>
      <c r="B101" s="99" t="str">
        <f t="shared" si="10"/>
        <v/>
      </c>
      <c r="C101" s="88" t="str">
        <f t="shared" si="11"/>
        <v/>
      </c>
      <c r="D101" s="115" t="str">
        <f t="shared" si="12"/>
        <v/>
      </c>
      <c r="E101" s="115" t="str">
        <f t="shared" si="13"/>
        <v/>
      </c>
      <c r="F101" s="115" t="str">
        <f t="shared" si="14"/>
        <v/>
      </c>
      <c r="G101" s="88" t="str">
        <f t="shared" si="8"/>
        <v/>
      </c>
    </row>
    <row r="102" spans="1:7" x14ac:dyDescent="0.3">
      <c r="A102" s="114" t="str">
        <f t="shared" si="9"/>
        <v/>
      </c>
      <c r="B102" s="99" t="str">
        <f t="shared" si="10"/>
        <v/>
      </c>
      <c r="C102" s="88" t="str">
        <f t="shared" si="11"/>
        <v/>
      </c>
      <c r="D102" s="115" t="str">
        <f t="shared" si="12"/>
        <v/>
      </c>
      <c r="E102" s="115" t="str">
        <f t="shared" si="13"/>
        <v/>
      </c>
      <c r="F102" s="115" t="str">
        <f t="shared" si="14"/>
        <v/>
      </c>
      <c r="G102" s="88" t="str">
        <f t="shared" si="8"/>
        <v/>
      </c>
    </row>
    <row r="103" spans="1:7" x14ac:dyDescent="0.3">
      <c r="A103" s="114" t="str">
        <f t="shared" si="9"/>
        <v/>
      </c>
      <c r="B103" s="99" t="str">
        <f t="shared" si="10"/>
        <v/>
      </c>
      <c r="C103" s="88" t="str">
        <f t="shared" si="11"/>
        <v/>
      </c>
      <c r="D103" s="115" t="str">
        <f t="shared" si="12"/>
        <v/>
      </c>
      <c r="E103" s="115" t="str">
        <f t="shared" si="13"/>
        <v/>
      </c>
      <c r="F103" s="115" t="str">
        <f t="shared" si="14"/>
        <v/>
      </c>
      <c r="G103" s="88" t="str">
        <f t="shared" si="8"/>
        <v/>
      </c>
    </row>
    <row r="104" spans="1:7" x14ac:dyDescent="0.3">
      <c r="A104" s="114" t="str">
        <f t="shared" si="9"/>
        <v/>
      </c>
      <c r="B104" s="99" t="str">
        <f t="shared" si="10"/>
        <v/>
      </c>
      <c r="C104" s="88" t="str">
        <f t="shared" si="11"/>
        <v/>
      </c>
      <c r="D104" s="115" t="str">
        <f t="shared" si="12"/>
        <v/>
      </c>
      <c r="E104" s="115" t="str">
        <f t="shared" si="13"/>
        <v/>
      </c>
      <c r="F104" s="115" t="str">
        <f t="shared" si="14"/>
        <v/>
      </c>
      <c r="G104" s="88" t="str">
        <f t="shared" si="8"/>
        <v/>
      </c>
    </row>
    <row r="105" spans="1:7" x14ac:dyDescent="0.3">
      <c r="A105" s="114" t="str">
        <f t="shared" si="9"/>
        <v/>
      </c>
      <c r="B105" s="99" t="str">
        <f t="shared" si="10"/>
        <v/>
      </c>
      <c r="C105" s="88" t="str">
        <f t="shared" si="11"/>
        <v/>
      </c>
      <c r="D105" s="115" t="str">
        <f t="shared" si="12"/>
        <v/>
      </c>
      <c r="E105" s="115" t="str">
        <f t="shared" si="13"/>
        <v/>
      </c>
      <c r="F105" s="115" t="str">
        <f t="shared" si="14"/>
        <v/>
      </c>
      <c r="G105" s="88" t="str">
        <f t="shared" si="8"/>
        <v/>
      </c>
    </row>
    <row r="106" spans="1:7" x14ac:dyDescent="0.3">
      <c r="A106" s="114" t="str">
        <f t="shared" si="9"/>
        <v/>
      </c>
      <c r="B106" s="99" t="str">
        <f t="shared" si="10"/>
        <v/>
      </c>
      <c r="C106" s="88" t="str">
        <f t="shared" si="11"/>
        <v/>
      </c>
      <c r="D106" s="115" t="str">
        <f t="shared" si="12"/>
        <v/>
      </c>
      <c r="E106" s="115" t="str">
        <f t="shared" si="13"/>
        <v/>
      </c>
      <c r="F106" s="115" t="str">
        <f t="shared" si="14"/>
        <v/>
      </c>
      <c r="G106" s="88" t="str">
        <f t="shared" si="8"/>
        <v/>
      </c>
    </row>
    <row r="107" spans="1:7" x14ac:dyDescent="0.3">
      <c r="A107" s="114" t="str">
        <f t="shared" si="9"/>
        <v/>
      </c>
      <c r="B107" s="99" t="str">
        <f t="shared" si="10"/>
        <v/>
      </c>
      <c r="C107" s="88" t="str">
        <f t="shared" si="11"/>
        <v/>
      </c>
      <c r="D107" s="115" t="str">
        <f t="shared" si="12"/>
        <v/>
      </c>
      <c r="E107" s="115" t="str">
        <f t="shared" si="13"/>
        <v/>
      </c>
      <c r="F107" s="115" t="str">
        <f t="shared" si="14"/>
        <v/>
      </c>
      <c r="G107" s="88" t="str">
        <f t="shared" si="8"/>
        <v/>
      </c>
    </row>
    <row r="108" spans="1:7" x14ac:dyDescent="0.3">
      <c r="A108" s="114" t="str">
        <f t="shared" si="9"/>
        <v/>
      </c>
      <c r="B108" s="99" t="str">
        <f t="shared" si="10"/>
        <v/>
      </c>
      <c r="C108" s="88" t="str">
        <f t="shared" si="11"/>
        <v/>
      </c>
      <c r="D108" s="115" t="str">
        <f t="shared" si="12"/>
        <v/>
      </c>
      <c r="E108" s="115" t="str">
        <f t="shared" si="13"/>
        <v/>
      </c>
      <c r="F108" s="115" t="str">
        <f t="shared" si="14"/>
        <v/>
      </c>
      <c r="G108" s="88" t="str">
        <f t="shared" si="8"/>
        <v/>
      </c>
    </row>
    <row r="109" spans="1:7" x14ac:dyDescent="0.3">
      <c r="A109" s="114" t="str">
        <f t="shared" si="9"/>
        <v/>
      </c>
      <c r="B109" s="99" t="str">
        <f t="shared" si="10"/>
        <v/>
      </c>
      <c r="C109" s="88" t="str">
        <f t="shared" si="11"/>
        <v/>
      </c>
      <c r="D109" s="115" t="str">
        <f t="shared" si="12"/>
        <v/>
      </c>
      <c r="E109" s="115" t="str">
        <f t="shared" si="13"/>
        <v/>
      </c>
      <c r="F109" s="115" t="str">
        <f t="shared" si="14"/>
        <v/>
      </c>
      <c r="G109" s="88" t="str">
        <f t="shared" si="8"/>
        <v/>
      </c>
    </row>
    <row r="110" spans="1:7" x14ac:dyDescent="0.3">
      <c r="A110" s="114" t="str">
        <f t="shared" si="9"/>
        <v/>
      </c>
      <c r="B110" s="99" t="str">
        <f t="shared" si="10"/>
        <v/>
      </c>
      <c r="C110" s="88" t="str">
        <f t="shared" si="11"/>
        <v/>
      </c>
      <c r="D110" s="115" t="str">
        <f t="shared" si="12"/>
        <v/>
      </c>
      <c r="E110" s="115" t="str">
        <f t="shared" si="13"/>
        <v/>
      </c>
      <c r="F110" s="115" t="str">
        <f t="shared" si="14"/>
        <v/>
      </c>
      <c r="G110" s="88" t="str">
        <f t="shared" si="8"/>
        <v/>
      </c>
    </row>
    <row r="111" spans="1:7" x14ac:dyDescent="0.3">
      <c r="A111" s="114" t="str">
        <f t="shared" si="9"/>
        <v/>
      </c>
      <c r="B111" s="99" t="str">
        <f t="shared" si="10"/>
        <v/>
      </c>
      <c r="C111" s="88" t="str">
        <f t="shared" si="11"/>
        <v/>
      </c>
      <c r="D111" s="115" t="str">
        <f t="shared" si="12"/>
        <v/>
      </c>
      <c r="E111" s="115" t="str">
        <f t="shared" si="13"/>
        <v/>
      </c>
      <c r="F111" s="115" t="str">
        <f t="shared" si="14"/>
        <v/>
      </c>
      <c r="G111" s="88" t="str">
        <f t="shared" si="8"/>
        <v/>
      </c>
    </row>
    <row r="112" spans="1:7" x14ac:dyDescent="0.3">
      <c r="A112" s="114" t="str">
        <f t="shared" si="9"/>
        <v/>
      </c>
      <c r="B112" s="99" t="str">
        <f t="shared" si="10"/>
        <v/>
      </c>
      <c r="C112" s="88" t="str">
        <f t="shared" si="11"/>
        <v/>
      </c>
      <c r="D112" s="115" t="str">
        <f t="shared" si="12"/>
        <v/>
      </c>
      <c r="E112" s="115" t="str">
        <f t="shared" si="13"/>
        <v/>
      </c>
      <c r="F112" s="115" t="str">
        <f t="shared" si="14"/>
        <v/>
      </c>
      <c r="G112" s="88" t="str">
        <f t="shared" si="8"/>
        <v/>
      </c>
    </row>
    <row r="113" spans="1:7" x14ac:dyDescent="0.3">
      <c r="A113" s="114" t="str">
        <f t="shared" si="9"/>
        <v/>
      </c>
      <c r="B113" s="99" t="str">
        <f t="shared" si="10"/>
        <v/>
      </c>
      <c r="C113" s="88" t="str">
        <f t="shared" si="11"/>
        <v/>
      </c>
      <c r="D113" s="115" t="str">
        <f t="shared" si="12"/>
        <v/>
      </c>
      <c r="E113" s="115" t="str">
        <f t="shared" si="13"/>
        <v/>
      </c>
      <c r="F113" s="115" t="str">
        <f t="shared" si="14"/>
        <v/>
      </c>
      <c r="G113" s="88" t="str">
        <f t="shared" si="8"/>
        <v/>
      </c>
    </row>
    <row r="114" spans="1:7" x14ac:dyDescent="0.3">
      <c r="A114" s="114" t="str">
        <f t="shared" si="9"/>
        <v/>
      </c>
      <c r="B114" s="99" t="str">
        <f t="shared" si="10"/>
        <v/>
      </c>
      <c r="C114" s="88" t="str">
        <f t="shared" si="11"/>
        <v/>
      </c>
      <c r="D114" s="115" t="str">
        <f t="shared" si="12"/>
        <v/>
      </c>
      <c r="E114" s="115" t="str">
        <f t="shared" si="13"/>
        <v/>
      </c>
      <c r="F114" s="115" t="str">
        <f t="shared" si="14"/>
        <v/>
      </c>
      <c r="G114" s="88" t="str">
        <f t="shared" si="8"/>
        <v/>
      </c>
    </row>
    <row r="115" spans="1:7" x14ac:dyDescent="0.3">
      <c r="A115" s="114" t="str">
        <f t="shared" si="9"/>
        <v/>
      </c>
      <c r="B115" s="99" t="str">
        <f t="shared" si="10"/>
        <v/>
      </c>
      <c r="C115" s="88" t="str">
        <f t="shared" si="11"/>
        <v/>
      </c>
      <c r="D115" s="115" t="str">
        <f t="shared" si="12"/>
        <v/>
      </c>
      <c r="E115" s="115" t="str">
        <f t="shared" si="13"/>
        <v/>
      </c>
      <c r="F115" s="115" t="str">
        <f t="shared" si="14"/>
        <v/>
      </c>
      <c r="G115" s="88" t="str">
        <f t="shared" si="8"/>
        <v/>
      </c>
    </row>
    <row r="116" spans="1:7" x14ac:dyDescent="0.3">
      <c r="A116" s="114" t="str">
        <f t="shared" si="9"/>
        <v/>
      </c>
      <c r="B116" s="99" t="str">
        <f t="shared" si="10"/>
        <v/>
      </c>
      <c r="C116" s="88" t="str">
        <f t="shared" si="11"/>
        <v/>
      </c>
      <c r="D116" s="115" t="str">
        <f t="shared" si="12"/>
        <v/>
      </c>
      <c r="E116" s="115" t="str">
        <f t="shared" si="13"/>
        <v/>
      </c>
      <c r="F116" s="115" t="str">
        <f t="shared" si="14"/>
        <v/>
      </c>
      <c r="G116" s="88" t="str">
        <f t="shared" si="8"/>
        <v/>
      </c>
    </row>
    <row r="117" spans="1:7" x14ac:dyDescent="0.3">
      <c r="A117" s="114" t="str">
        <f t="shared" si="9"/>
        <v/>
      </c>
      <c r="B117" s="99" t="str">
        <f t="shared" si="10"/>
        <v/>
      </c>
      <c r="C117" s="88" t="str">
        <f t="shared" si="11"/>
        <v/>
      </c>
      <c r="D117" s="115" t="str">
        <f t="shared" si="12"/>
        <v/>
      </c>
      <c r="E117" s="115" t="str">
        <f t="shared" si="13"/>
        <v/>
      </c>
      <c r="F117" s="115" t="str">
        <f t="shared" si="14"/>
        <v/>
      </c>
      <c r="G117" s="88" t="str">
        <f t="shared" si="8"/>
        <v/>
      </c>
    </row>
    <row r="118" spans="1:7" x14ac:dyDescent="0.3">
      <c r="A118" s="114" t="str">
        <f t="shared" si="9"/>
        <v/>
      </c>
      <c r="B118" s="99" t="str">
        <f t="shared" si="10"/>
        <v/>
      </c>
      <c r="C118" s="88" t="str">
        <f t="shared" si="11"/>
        <v/>
      </c>
      <c r="D118" s="115" t="str">
        <f t="shared" si="12"/>
        <v/>
      </c>
      <c r="E118" s="115" t="str">
        <f t="shared" si="13"/>
        <v/>
      </c>
      <c r="F118" s="115" t="str">
        <f t="shared" si="14"/>
        <v/>
      </c>
      <c r="G118" s="88" t="str">
        <f t="shared" si="8"/>
        <v/>
      </c>
    </row>
    <row r="119" spans="1:7" x14ac:dyDescent="0.3">
      <c r="A119" s="114" t="str">
        <f t="shared" si="9"/>
        <v/>
      </c>
      <c r="B119" s="99" t="str">
        <f t="shared" si="10"/>
        <v/>
      </c>
      <c r="C119" s="88" t="str">
        <f t="shared" si="11"/>
        <v/>
      </c>
      <c r="D119" s="115" t="str">
        <f t="shared" si="12"/>
        <v/>
      </c>
      <c r="E119" s="115" t="str">
        <f t="shared" si="13"/>
        <v/>
      </c>
      <c r="F119" s="115" t="str">
        <f t="shared" si="14"/>
        <v/>
      </c>
      <c r="G119" s="88" t="str">
        <f t="shared" si="8"/>
        <v/>
      </c>
    </row>
    <row r="120" spans="1:7" x14ac:dyDescent="0.3">
      <c r="A120" s="114" t="str">
        <f t="shared" si="9"/>
        <v/>
      </c>
      <c r="B120" s="99" t="str">
        <f t="shared" si="10"/>
        <v/>
      </c>
      <c r="C120" s="88" t="str">
        <f t="shared" si="11"/>
        <v/>
      </c>
      <c r="D120" s="115" t="str">
        <f t="shared" si="12"/>
        <v/>
      </c>
      <c r="E120" s="115" t="str">
        <f t="shared" si="13"/>
        <v/>
      </c>
      <c r="F120" s="115" t="str">
        <f t="shared" si="14"/>
        <v/>
      </c>
      <c r="G120" s="88" t="str">
        <f t="shared" si="8"/>
        <v/>
      </c>
    </row>
    <row r="121" spans="1:7" x14ac:dyDescent="0.3">
      <c r="A121" s="114" t="str">
        <f t="shared" si="9"/>
        <v/>
      </c>
      <c r="B121" s="99" t="str">
        <f t="shared" si="10"/>
        <v/>
      </c>
      <c r="C121" s="88" t="str">
        <f t="shared" si="11"/>
        <v/>
      </c>
      <c r="D121" s="115" t="str">
        <f t="shared" si="12"/>
        <v/>
      </c>
      <c r="E121" s="115" t="str">
        <f t="shared" si="13"/>
        <v/>
      </c>
      <c r="F121" s="115" t="str">
        <f t="shared" si="14"/>
        <v/>
      </c>
      <c r="G121" s="88" t="str">
        <f t="shared" si="8"/>
        <v/>
      </c>
    </row>
    <row r="122" spans="1:7" x14ac:dyDescent="0.3">
      <c r="A122" s="114" t="str">
        <f t="shared" si="9"/>
        <v/>
      </c>
      <c r="B122" s="99" t="str">
        <f t="shared" si="10"/>
        <v/>
      </c>
      <c r="C122" s="88" t="str">
        <f t="shared" si="11"/>
        <v/>
      </c>
      <c r="D122" s="115" t="str">
        <f t="shared" si="12"/>
        <v/>
      </c>
      <c r="E122" s="115" t="str">
        <f t="shared" si="13"/>
        <v/>
      </c>
      <c r="F122" s="115" t="str">
        <f t="shared" si="14"/>
        <v/>
      </c>
      <c r="G122" s="88" t="str">
        <f t="shared" si="8"/>
        <v/>
      </c>
    </row>
    <row r="123" spans="1:7" x14ac:dyDescent="0.3">
      <c r="A123" s="114" t="str">
        <f t="shared" si="9"/>
        <v/>
      </c>
      <c r="B123" s="99" t="str">
        <f t="shared" si="10"/>
        <v/>
      </c>
      <c r="C123" s="88" t="str">
        <f t="shared" si="11"/>
        <v/>
      </c>
      <c r="D123" s="115" t="str">
        <f t="shared" si="12"/>
        <v/>
      </c>
      <c r="E123" s="115" t="str">
        <f t="shared" si="13"/>
        <v/>
      </c>
      <c r="F123" s="115" t="str">
        <f t="shared" si="14"/>
        <v/>
      </c>
      <c r="G123" s="88" t="str">
        <f t="shared" si="8"/>
        <v/>
      </c>
    </row>
    <row r="124" spans="1:7" x14ac:dyDescent="0.3">
      <c r="A124" s="114" t="str">
        <f t="shared" si="9"/>
        <v/>
      </c>
      <c r="B124" s="99" t="str">
        <f t="shared" si="10"/>
        <v/>
      </c>
      <c r="C124" s="88" t="str">
        <f t="shared" si="11"/>
        <v/>
      </c>
      <c r="D124" s="115" t="str">
        <f t="shared" si="12"/>
        <v/>
      </c>
      <c r="E124" s="115" t="str">
        <f t="shared" si="13"/>
        <v/>
      </c>
      <c r="F124" s="115" t="str">
        <f t="shared" si="14"/>
        <v/>
      </c>
      <c r="G124" s="88" t="str">
        <f t="shared" si="8"/>
        <v/>
      </c>
    </row>
    <row r="125" spans="1:7" x14ac:dyDescent="0.3">
      <c r="A125" s="114" t="str">
        <f t="shared" si="9"/>
        <v/>
      </c>
      <c r="B125" s="99" t="str">
        <f t="shared" si="10"/>
        <v/>
      </c>
      <c r="C125" s="88" t="str">
        <f t="shared" si="11"/>
        <v/>
      </c>
      <c r="D125" s="115" t="str">
        <f t="shared" si="12"/>
        <v/>
      </c>
      <c r="E125" s="115" t="str">
        <f t="shared" si="13"/>
        <v/>
      </c>
      <c r="F125" s="115" t="str">
        <f t="shared" si="14"/>
        <v/>
      </c>
      <c r="G125" s="88" t="str">
        <f t="shared" si="8"/>
        <v/>
      </c>
    </row>
    <row r="126" spans="1:7" x14ac:dyDescent="0.3">
      <c r="A126" s="114" t="str">
        <f t="shared" si="9"/>
        <v/>
      </c>
      <c r="B126" s="99" t="str">
        <f t="shared" si="10"/>
        <v/>
      </c>
      <c r="C126" s="88" t="str">
        <f t="shared" si="11"/>
        <v/>
      </c>
      <c r="D126" s="115" t="str">
        <f t="shared" si="12"/>
        <v/>
      </c>
      <c r="E126" s="115" t="str">
        <f t="shared" si="13"/>
        <v/>
      </c>
      <c r="F126" s="115" t="str">
        <f t="shared" si="14"/>
        <v/>
      </c>
      <c r="G126" s="88" t="str">
        <f t="shared" si="8"/>
        <v/>
      </c>
    </row>
    <row r="127" spans="1:7" x14ac:dyDescent="0.3">
      <c r="A127" s="114" t="str">
        <f t="shared" si="9"/>
        <v/>
      </c>
      <c r="B127" s="99" t="str">
        <f t="shared" si="10"/>
        <v/>
      </c>
      <c r="C127" s="88" t="str">
        <f t="shared" si="11"/>
        <v/>
      </c>
      <c r="D127" s="115" t="str">
        <f t="shared" si="12"/>
        <v/>
      </c>
      <c r="E127" s="115" t="str">
        <f t="shared" si="13"/>
        <v/>
      </c>
      <c r="F127" s="115" t="str">
        <f t="shared" si="14"/>
        <v/>
      </c>
      <c r="G127" s="88" t="str">
        <f t="shared" si="8"/>
        <v/>
      </c>
    </row>
    <row r="128" spans="1:7" x14ac:dyDescent="0.3">
      <c r="A128" s="114" t="str">
        <f t="shared" si="9"/>
        <v/>
      </c>
      <c r="B128" s="99" t="str">
        <f t="shared" si="10"/>
        <v/>
      </c>
      <c r="C128" s="88" t="str">
        <f t="shared" si="11"/>
        <v/>
      </c>
      <c r="D128" s="115" t="str">
        <f t="shared" si="12"/>
        <v/>
      </c>
      <c r="E128" s="115" t="str">
        <f t="shared" si="13"/>
        <v/>
      </c>
      <c r="F128" s="115" t="str">
        <f t="shared" si="14"/>
        <v/>
      </c>
      <c r="G128" s="88" t="str">
        <f t="shared" si="8"/>
        <v/>
      </c>
    </row>
    <row r="129" spans="1:7" x14ac:dyDescent="0.3">
      <c r="A129" s="114" t="str">
        <f t="shared" si="9"/>
        <v/>
      </c>
      <c r="B129" s="99" t="str">
        <f t="shared" si="10"/>
        <v/>
      </c>
      <c r="C129" s="88" t="str">
        <f t="shared" si="11"/>
        <v/>
      </c>
      <c r="D129" s="115" t="str">
        <f t="shared" si="12"/>
        <v/>
      </c>
      <c r="E129" s="115" t="str">
        <f t="shared" si="13"/>
        <v/>
      </c>
      <c r="F129" s="115" t="str">
        <f t="shared" si="14"/>
        <v/>
      </c>
      <c r="G129" s="88" t="str">
        <f t="shared" si="8"/>
        <v/>
      </c>
    </row>
    <row r="130" spans="1:7" x14ac:dyDescent="0.3">
      <c r="A130" s="114" t="str">
        <f t="shared" si="9"/>
        <v/>
      </c>
      <c r="B130" s="99" t="str">
        <f t="shared" si="10"/>
        <v/>
      </c>
      <c r="C130" s="88" t="str">
        <f t="shared" si="11"/>
        <v/>
      </c>
      <c r="D130" s="115" t="str">
        <f t="shared" si="12"/>
        <v/>
      </c>
      <c r="E130" s="115" t="str">
        <f t="shared" si="13"/>
        <v/>
      </c>
      <c r="F130" s="115" t="str">
        <f t="shared" si="14"/>
        <v/>
      </c>
      <c r="G130" s="88" t="str">
        <f t="shared" si="8"/>
        <v/>
      </c>
    </row>
    <row r="131" spans="1:7" x14ac:dyDescent="0.3">
      <c r="A131" s="114" t="str">
        <f t="shared" si="9"/>
        <v/>
      </c>
      <c r="B131" s="99" t="str">
        <f t="shared" si="10"/>
        <v/>
      </c>
      <c r="C131" s="88" t="str">
        <f t="shared" si="11"/>
        <v/>
      </c>
      <c r="D131" s="115" t="str">
        <f t="shared" si="12"/>
        <v/>
      </c>
      <c r="E131" s="115" t="str">
        <f t="shared" si="13"/>
        <v/>
      </c>
      <c r="F131" s="115" t="str">
        <f t="shared" si="14"/>
        <v/>
      </c>
      <c r="G131" s="88" t="str">
        <f t="shared" si="8"/>
        <v/>
      </c>
    </row>
    <row r="132" spans="1:7" x14ac:dyDescent="0.3">
      <c r="A132" s="114" t="str">
        <f t="shared" si="9"/>
        <v/>
      </c>
      <c r="B132" s="99" t="str">
        <f t="shared" si="10"/>
        <v/>
      </c>
      <c r="C132" s="88" t="str">
        <f t="shared" si="11"/>
        <v/>
      </c>
      <c r="D132" s="115" t="str">
        <f t="shared" si="12"/>
        <v/>
      </c>
      <c r="E132" s="115" t="str">
        <f t="shared" si="13"/>
        <v/>
      </c>
      <c r="F132" s="115" t="str">
        <f t="shared" si="14"/>
        <v/>
      </c>
      <c r="G132" s="88" t="str">
        <f t="shared" si="8"/>
        <v/>
      </c>
    </row>
    <row r="133" spans="1:7" x14ac:dyDescent="0.3">
      <c r="A133" s="114" t="str">
        <f t="shared" si="9"/>
        <v/>
      </c>
      <c r="B133" s="99" t="str">
        <f t="shared" si="10"/>
        <v/>
      </c>
      <c r="C133" s="88" t="str">
        <f t="shared" si="11"/>
        <v/>
      </c>
      <c r="D133" s="115" t="str">
        <f t="shared" si="12"/>
        <v/>
      </c>
      <c r="E133" s="115" t="str">
        <f t="shared" si="13"/>
        <v/>
      </c>
      <c r="F133" s="115" t="str">
        <f t="shared" si="14"/>
        <v/>
      </c>
      <c r="G133" s="88" t="str">
        <f t="shared" si="8"/>
        <v/>
      </c>
    </row>
    <row r="134" spans="1:7" x14ac:dyDescent="0.3">
      <c r="A134" s="114" t="str">
        <f t="shared" si="9"/>
        <v/>
      </c>
      <c r="B134" s="99" t="str">
        <f t="shared" si="10"/>
        <v/>
      </c>
      <c r="C134" s="88" t="str">
        <f t="shared" si="11"/>
        <v/>
      </c>
      <c r="D134" s="115" t="str">
        <f t="shared" si="12"/>
        <v/>
      </c>
      <c r="E134" s="115" t="str">
        <f t="shared" si="13"/>
        <v/>
      </c>
      <c r="F134" s="115" t="str">
        <f t="shared" si="14"/>
        <v/>
      </c>
      <c r="G134" s="88" t="str">
        <f t="shared" si="8"/>
        <v/>
      </c>
    </row>
    <row r="135" spans="1:7" x14ac:dyDescent="0.3">
      <c r="A135" s="114" t="str">
        <f t="shared" si="9"/>
        <v/>
      </c>
      <c r="B135" s="99" t="str">
        <f t="shared" si="10"/>
        <v/>
      </c>
      <c r="C135" s="88" t="str">
        <f t="shared" si="11"/>
        <v/>
      </c>
      <c r="D135" s="115" t="str">
        <f t="shared" si="12"/>
        <v/>
      </c>
      <c r="E135" s="115" t="str">
        <f t="shared" si="13"/>
        <v/>
      </c>
      <c r="F135" s="115" t="str">
        <f t="shared" si="14"/>
        <v/>
      </c>
      <c r="G135" s="88" t="str">
        <f t="shared" si="8"/>
        <v/>
      </c>
    </row>
    <row r="136" spans="1:7" x14ac:dyDescent="0.3">
      <c r="A136" s="114" t="str">
        <f t="shared" si="9"/>
        <v/>
      </c>
      <c r="B136" s="99" t="str">
        <f t="shared" si="10"/>
        <v/>
      </c>
      <c r="C136" s="88" t="str">
        <f t="shared" si="11"/>
        <v/>
      </c>
      <c r="D136" s="115" t="str">
        <f t="shared" si="12"/>
        <v/>
      </c>
      <c r="E136" s="115" t="str">
        <f t="shared" si="13"/>
        <v/>
      </c>
      <c r="F136" s="115" t="str">
        <f t="shared" si="14"/>
        <v/>
      </c>
      <c r="G136" s="88" t="str">
        <f t="shared" si="8"/>
        <v/>
      </c>
    </row>
    <row r="137" spans="1:7" x14ac:dyDescent="0.3">
      <c r="A137" s="114" t="str">
        <f t="shared" si="9"/>
        <v/>
      </c>
      <c r="B137" s="99" t="str">
        <f t="shared" si="10"/>
        <v/>
      </c>
      <c r="C137" s="88" t="str">
        <f t="shared" si="11"/>
        <v/>
      </c>
      <c r="D137" s="115" t="str">
        <f t="shared" si="12"/>
        <v/>
      </c>
      <c r="E137" s="115" t="str">
        <f t="shared" si="13"/>
        <v/>
      </c>
      <c r="F137" s="115" t="str">
        <f t="shared" si="14"/>
        <v/>
      </c>
      <c r="G137" s="88" t="str">
        <f t="shared" si="8"/>
        <v/>
      </c>
    </row>
    <row r="138" spans="1:7" x14ac:dyDescent="0.3">
      <c r="A138" s="114" t="str">
        <f t="shared" si="9"/>
        <v/>
      </c>
      <c r="B138" s="99" t="str">
        <f t="shared" si="10"/>
        <v/>
      </c>
      <c r="C138" s="88" t="str">
        <f t="shared" si="11"/>
        <v/>
      </c>
      <c r="D138" s="115" t="str">
        <f t="shared" si="12"/>
        <v/>
      </c>
      <c r="E138" s="115" t="str">
        <f t="shared" si="13"/>
        <v/>
      </c>
      <c r="F138" s="115" t="str">
        <f t="shared" si="14"/>
        <v/>
      </c>
      <c r="G138" s="88" t="str">
        <f t="shared" si="8"/>
        <v/>
      </c>
    </row>
    <row r="139" spans="1:7" x14ac:dyDescent="0.3">
      <c r="A139" s="114" t="str">
        <f t="shared" si="9"/>
        <v/>
      </c>
      <c r="B139" s="99" t="str">
        <f t="shared" si="10"/>
        <v/>
      </c>
      <c r="C139" s="88" t="str">
        <f t="shared" si="11"/>
        <v/>
      </c>
      <c r="D139" s="115" t="str">
        <f t="shared" si="12"/>
        <v/>
      </c>
      <c r="E139" s="115" t="str">
        <f t="shared" si="13"/>
        <v/>
      </c>
      <c r="F139" s="115" t="str">
        <f t="shared" si="14"/>
        <v/>
      </c>
      <c r="G139" s="88" t="str">
        <f t="shared" si="8"/>
        <v/>
      </c>
    </row>
    <row r="140" spans="1:7" x14ac:dyDescent="0.3">
      <c r="A140" s="114" t="str">
        <f t="shared" si="9"/>
        <v/>
      </c>
      <c r="B140" s="99" t="str">
        <f t="shared" si="10"/>
        <v/>
      </c>
      <c r="C140" s="88" t="str">
        <f t="shared" si="11"/>
        <v/>
      </c>
      <c r="D140" s="115" t="str">
        <f t="shared" si="12"/>
        <v/>
      </c>
      <c r="E140" s="115" t="str">
        <f t="shared" si="13"/>
        <v/>
      </c>
      <c r="F140" s="115" t="str">
        <f t="shared" si="14"/>
        <v/>
      </c>
      <c r="G140" s="88" t="str">
        <f t="shared" si="8"/>
        <v/>
      </c>
    </row>
    <row r="141" spans="1:7" x14ac:dyDescent="0.3">
      <c r="A141" s="114" t="str">
        <f t="shared" si="9"/>
        <v/>
      </c>
      <c r="B141" s="99" t="str">
        <f t="shared" si="10"/>
        <v/>
      </c>
      <c r="C141" s="88" t="str">
        <f t="shared" si="11"/>
        <v/>
      </c>
      <c r="D141" s="115" t="str">
        <f t="shared" si="12"/>
        <v/>
      </c>
      <c r="E141" s="115" t="str">
        <f t="shared" si="13"/>
        <v/>
      </c>
      <c r="F141" s="115" t="str">
        <f t="shared" si="14"/>
        <v/>
      </c>
      <c r="G141" s="88" t="str">
        <f t="shared" si="8"/>
        <v/>
      </c>
    </row>
    <row r="142" spans="1:7" x14ac:dyDescent="0.3">
      <c r="A142" s="114" t="str">
        <f t="shared" si="9"/>
        <v/>
      </c>
      <c r="B142" s="99" t="str">
        <f t="shared" si="10"/>
        <v/>
      </c>
      <c r="C142" s="88" t="str">
        <f t="shared" si="11"/>
        <v/>
      </c>
      <c r="D142" s="115" t="str">
        <f t="shared" si="12"/>
        <v/>
      </c>
      <c r="E142" s="115" t="str">
        <f t="shared" si="13"/>
        <v/>
      </c>
      <c r="F142" s="115" t="str">
        <f t="shared" si="14"/>
        <v/>
      </c>
      <c r="G142" s="88" t="str">
        <f t="shared" si="8"/>
        <v/>
      </c>
    </row>
    <row r="143" spans="1:7" x14ac:dyDescent="0.3">
      <c r="A143" s="114" t="str">
        <f t="shared" si="9"/>
        <v/>
      </c>
      <c r="B143" s="99" t="str">
        <f t="shared" si="10"/>
        <v/>
      </c>
      <c r="C143" s="88" t="str">
        <f t="shared" si="11"/>
        <v/>
      </c>
      <c r="D143" s="115" t="str">
        <f t="shared" si="12"/>
        <v/>
      </c>
      <c r="E143" s="115" t="str">
        <f t="shared" si="13"/>
        <v/>
      </c>
      <c r="F143" s="115" t="str">
        <f t="shared" si="14"/>
        <v/>
      </c>
      <c r="G143" s="88" t="str">
        <f t="shared" si="8"/>
        <v/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57847-1F16-452A-8185-D4CCB6E5106B}">
  <dimension ref="A1:P143"/>
  <sheetViews>
    <sheetView workbookViewId="0">
      <selection activeCell="B4" sqref="B4"/>
    </sheetView>
  </sheetViews>
  <sheetFormatPr defaultRowHeight="14.4" x14ac:dyDescent="0.3"/>
  <cols>
    <col min="1" max="1" width="9.21875" style="83" customWidth="1"/>
    <col min="2" max="2" width="7.77734375" style="83" customWidth="1"/>
    <col min="3" max="3" width="14.77734375" style="83" customWidth="1"/>
    <col min="4" max="4" width="14.21875" style="83" customWidth="1"/>
    <col min="5" max="6" width="14.77734375" style="83" customWidth="1"/>
    <col min="7" max="7" width="14.77734375" style="89" customWidth="1"/>
    <col min="8" max="8" width="9.21875" style="83"/>
    <col min="9" max="9" width="10.44140625" style="83" bestFit="1" customWidth="1"/>
    <col min="10" max="257" width="9.21875" style="83"/>
    <col min="258" max="258" width="7.77734375" style="83" customWidth="1"/>
    <col min="259" max="259" width="14.77734375" style="83" customWidth="1"/>
    <col min="260" max="260" width="14.21875" style="83" customWidth="1"/>
    <col min="261" max="263" width="14.77734375" style="83" customWidth="1"/>
    <col min="264" max="513" width="9.21875" style="83"/>
    <col min="514" max="514" width="7.77734375" style="83" customWidth="1"/>
    <col min="515" max="515" width="14.77734375" style="83" customWidth="1"/>
    <col min="516" max="516" width="14.21875" style="83" customWidth="1"/>
    <col min="517" max="519" width="14.77734375" style="83" customWidth="1"/>
    <col min="520" max="769" width="9.21875" style="83"/>
    <col min="770" max="770" width="7.77734375" style="83" customWidth="1"/>
    <col min="771" max="771" width="14.77734375" style="83" customWidth="1"/>
    <col min="772" max="772" width="14.21875" style="83" customWidth="1"/>
    <col min="773" max="775" width="14.77734375" style="83" customWidth="1"/>
    <col min="776" max="1025" width="9.21875" style="83"/>
    <col min="1026" max="1026" width="7.77734375" style="83" customWidth="1"/>
    <col min="1027" max="1027" width="14.77734375" style="83" customWidth="1"/>
    <col min="1028" max="1028" width="14.21875" style="83" customWidth="1"/>
    <col min="1029" max="1031" width="14.77734375" style="83" customWidth="1"/>
    <col min="1032" max="1281" width="9.21875" style="83"/>
    <col min="1282" max="1282" width="7.77734375" style="83" customWidth="1"/>
    <col min="1283" max="1283" width="14.77734375" style="83" customWidth="1"/>
    <col min="1284" max="1284" width="14.21875" style="83" customWidth="1"/>
    <col min="1285" max="1287" width="14.77734375" style="83" customWidth="1"/>
    <col min="1288" max="1537" width="9.21875" style="83"/>
    <col min="1538" max="1538" width="7.77734375" style="83" customWidth="1"/>
    <col min="1539" max="1539" width="14.77734375" style="83" customWidth="1"/>
    <col min="1540" max="1540" width="14.21875" style="83" customWidth="1"/>
    <col min="1541" max="1543" width="14.77734375" style="83" customWidth="1"/>
    <col min="1544" max="1793" width="9.21875" style="83"/>
    <col min="1794" max="1794" width="7.77734375" style="83" customWidth="1"/>
    <col min="1795" max="1795" width="14.77734375" style="83" customWidth="1"/>
    <col min="1796" max="1796" width="14.21875" style="83" customWidth="1"/>
    <col min="1797" max="1799" width="14.77734375" style="83" customWidth="1"/>
    <col min="1800" max="2049" width="9.21875" style="83"/>
    <col min="2050" max="2050" width="7.77734375" style="83" customWidth="1"/>
    <col min="2051" max="2051" width="14.77734375" style="83" customWidth="1"/>
    <col min="2052" max="2052" width="14.21875" style="83" customWidth="1"/>
    <col min="2053" max="2055" width="14.77734375" style="83" customWidth="1"/>
    <col min="2056" max="2305" width="9.21875" style="83"/>
    <col min="2306" max="2306" width="7.77734375" style="83" customWidth="1"/>
    <col min="2307" max="2307" width="14.77734375" style="83" customWidth="1"/>
    <col min="2308" max="2308" width="14.21875" style="83" customWidth="1"/>
    <col min="2309" max="2311" width="14.77734375" style="83" customWidth="1"/>
    <col min="2312" max="2561" width="9.21875" style="83"/>
    <col min="2562" max="2562" width="7.77734375" style="83" customWidth="1"/>
    <col min="2563" max="2563" width="14.77734375" style="83" customWidth="1"/>
    <col min="2564" max="2564" width="14.21875" style="83" customWidth="1"/>
    <col min="2565" max="2567" width="14.77734375" style="83" customWidth="1"/>
    <col min="2568" max="2817" width="9.21875" style="83"/>
    <col min="2818" max="2818" width="7.77734375" style="83" customWidth="1"/>
    <col min="2819" max="2819" width="14.77734375" style="83" customWidth="1"/>
    <col min="2820" max="2820" width="14.21875" style="83" customWidth="1"/>
    <col min="2821" max="2823" width="14.77734375" style="83" customWidth="1"/>
    <col min="2824" max="3073" width="9.21875" style="83"/>
    <col min="3074" max="3074" width="7.77734375" style="83" customWidth="1"/>
    <col min="3075" max="3075" width="14.77734375" style="83" customWidth="1"/>
    <col min="3076" max="3076" width="14.21875" style="83" customWidth="1"/>
    <col min="3077" max="3079" width="14.77734375" style="83" customWidth="1"/>
    <col min="3080" max="3329" width="9.21875" style="83"/>
    <col min="3330" max="3330" width="7.77734375" style="83" customWidth="1"/>
    <col min="3331" max="3331" width="14.77734375" style="83" customWidth="1"/>
    <col min="3332" max="3332" width="14.21875" style="83" customWidth="1"/>
    <col min="3333" max="3335" width="14.77734375" style="83" customWidth="1"/>
    <col min="3336" max="3585" width="9.21875" style="83"/>
    <col min="3586" max="3586" width="7.77734375" style="83" customWidth="1"/>
    <col min="3587" max="3587" width="14.77734375" style="83" customWidth="1"/>
    <col min="3588" max="3588" width="14.21875" style="83" customWidth="1"/>
    <col min="3589" max="3591" width="14.77734375" style="83" customWidth="1"/>
    <col min="3592" max="3841" width="9.21875" style="83"/>
    <col min="3842" max="3842" width="7.77734375" style="83" customWidth="1"/>
    <col min="3843" max="3843" width="14.77734375" style="83" customWidth="1"/>
    <col min="3844" max="3844" width="14.21875" style="83" customWidth="1"/>
    <col min="3845" max="3847" width="14.77734375" style="83" customWidth="1"/>
    <col min="3848" max="4097" width="9.21875" style="83"/>
    <col min="4098" max="4098" width="7.77734375" style="83" customWidth="1"/>
    <col min="4099" max="4099" width="14.77734375" style="83" customWidth="1"/>
    <col min="4100" max="4100" width="14.21875" style="83" customWidth="1"/>
    <col min="4101" max="4103" width="14.77734375" style="83" customWidth="1"/>
    <col min="4104" max="4353" width="9.21875" style="83"/>
    <col min="4354" max="4354" width="7.77734375" style="83" customWidth="1"/>
    <col min="4355" max="4355" width="14.77734375" style="83" customWidth="1"/>
    <col min="4356" max="4356" width="14.21875" style="83" customWidth="1"/>
    <col min="4357" max="4359" width="14.77734375" style="83" customWidth="1"/>
    <col min="4360" max="4609" width="9.21875" style="83"/>
    <col min="4610" max="4610" width="7.77734375" style="83" customWidth="1"/>
    <col min="4611" max="4611" width="14.77734375" style="83" customWidth="1"/>
    <col min="4612" max="4612" width="14.21875" style="83" customWidth="1"/>
    <col min="4613" max="4615" width="14.77734375" style="83" customWidth="1"/>
    <col min="4616" max="4865" width="9.21875" style="83"/>
    <col min="4866" max="4866" width="7.77734375" style="83" customWidth="1"/>
    <col min="4867" max="4867" width="14.77734375" style="83" customWidth="1"/>
    <col min="4868" max="4868" width="14.21875" style="83" customWidth="1"/>
    <col min="4869" max="4871" width="14.77734375" style="83" customWidth="1"/>
    <col min="4872" max="5121" width="9.21875" style="83"/>
    <col min="5122" max="5122" width="7.77734375" style="83" customWidth="1"/>
    <col min="5123" max="5123" width="14.77734375" style="83" customWidth="1"/>
    <col min="5124" max="5124" width="14.21875" style="83" customWidth="1"/>
    <col min="5125" max="5127" width="14.77734375" style="83" customWidth="1"/>
    <col min="5128" max="5377" width="9.21875" style="83"/>
    <col min="5378" max="5378" width="7.77734375" style="83" customWidth="1"/>
    <col min="5379" max="5379" width="14.77734375" style="83" customWidth="1"/>
    <col min="5380" max="5380" width="14.21875" style="83" customWidth="1"/>
    <col min="5381" max="5383" width="14.77734375" style="83" customWidth="1"/>
    <col min="5384" max="5633" width="9.21875" style="83"/>
    <col min="5634" max="5634" width="7.77734375" style="83" customWidth="1"/>
    <col min="5635" max="5635" width="14.77734375" style="83" customWidth="1"/>
    <col min="5636" max="5636" width="14.21875" style="83" customWidth="1"/>
    <col min="5637" max="5639" width="14.77734375" style="83" customWidth="1"/>
    <col min="5640" max="5889" width="9.21875" style="83"/>
    <col min="5890" max="5890" width="7.77734375" style="83" customWidth="1"/>
    <col min="5891" max="5891" width="14.77734375" style="83" customWidth="1"/>
    <col min="5892" max="5892" width="14.21875" style="83" customWidth="1"/>
    <col min="5893" max="5895" width="14.77734375" style="83" customWidth="1"/>
    <col min="5896" max="6145" width="9.21875" style="83"/>
    <col min="6146" max="6146" width="7.77734375" style="83" customWidth="1"/>
    <col min="6147" max="6147" width="14.77734375" style="83" customWidth="1"/>
    <col min="6148" max="6148" width="14.21875" style="83" customWidth="1"/>
    <col min="6149" max="6151" width="14.77734375" style="83" customWidth="1"/>
    <col min="6152" max="6401" width="9.21875" style="83"/>
    <col min="6402" max="6402" width="7.77734375" style="83" customWidth="1"/>
    <col min="6403" max="6403" width="14.77734375" style="83" customWidth="1"/>
    <col min="6404" max="6404" width="14.21875" style="83" customWidth="1"/>
    <col min="6405" max="6407" width="14.77734375" style="83" customWidth="1"/>
    <col min="6408" max="6657" width="9.21875" style="83"/>
    <col min="6658" max="6658" width="7.77734375" style="83" customWidth="1"/>
    <col min="6659" max="6659" width="14.77734375" style="83" customWidth="1"/>
    <col min="6660" max="6660" width="14.21875" style="83" customWidth="1"/>
    <col min="6661" max="6663" width="14.77734375" style="83" customWidth="1"/>
    <col min="6664" max="6913" width="9.21875" style="83"/>
    <col min="6914" max="6914" width="7.77734375" style="83" customWidth="1"/>
    <col min="6915" max="6915" width="14.77734375" style="83" customWidth="1"/>
    <col min="6916" max="6916" width="14.21875" style="83" customWidth="1"/>
    <col min="6917" max="6919" width="14.77734375" style="83" customWidth="1"/>
    <col min="6920" max="7169" width="9.21875" style="83"/>
    <col min="7170" max="7170" width="7.77734375" style="83" customWidth="1"/>
    <col min="7171" max="7171" width="14.77734375" style="83" customWidth="1"/>
    <col min="7172" max="7172" width="14.21875" style="83" customWidth="1"/>
    <col min="7173" max="7175" width="14.77734375" style="83" customWidth="1"/>
    <col min="7176" max="7425" width="9.21875" style="83"/>
    <col min="7426" max="7426" width="7.77734375" style="83" customWidth="1"/>
    <col min="7427" max="7427" width="14.77734375" style="83" customWidth="1"/>
    <col min="7428" max="7428" width="14.21875" style="83" customWidth="1"/>
    <col min="7429" max="7431" width="14.77734375" style="83" customWidth="1"/>
    <col min="7432" max="7681" width="9.21875" style="83"/>
    <col min="7682" max="7682" width="7.77734375" style="83" customWidth="1"/>
    <col min="7683" max="7683" width="14.77734375" style="83" customWidth="1"/>
    <col min="7684" max="7684" width="14.21875" style="83" customWidth="1"/>
    <col min="7685" max="7687" width="14.77734375" style="83" customWidth="1"/>
    <col min="7688" max="7937" width="9.21875" style="83"/>
    <col min="7938" max="7938" width="7.77734375" style="83" customWidth="1"/>
    <col min="7939" max="7939" width="14.77734375" style="83" customWidth="1"/>
    <col min="7940" max="7940" width="14.21875" style="83" customWidth="1"/>
    <col min="7941" max="7943" width="14.77734375" style="83" customWidth="1"/>
    <col min="7944" max="8193" width="9.21875" style="83"/>
    <col min="8194" max="8194" width="7.77734375" style="83" customWidth="1"/>
    <col min="8195" max="8195" width="14.77734375" style="83" customWidth="1"/>
    <col min="8196" max="8196" width="14.21875" style="83" customWidth="1"/>
    <col min="8197" max="8199" width="14.77734375" style="83" customWidth="1"/>
    <col min="8200" max="8449" width="9.21875" style="83"/>
    <col min="8450" max="8450" width="7.77734375" style="83" customWidth="1"/>
    <col min="8451" max="8451" width="14.77734375" style="83" customWidth="1"/>
    <col min="8452" max="8452" width="14.21875" style="83" customWidth="1"/>
    <col min="8453" max="8455" width="14.77734375" style="83" customWidth="1"/>
    <col min="8456" max="8705" width="9.21875" style="83"/>
    <col min="8706" max="8706" width="7.77734375" style="83" customWidth="1"/>
    <col min="8707" max="8707" width="14.77734375" style="83" customWidth="1"/>
    <col min="8708" max="8708" width="14.21875" style="83" customWidth="1"/>
    <col min="8709" max="8711" width="14.77734375" style="83" customWidth="1"/>
    <col min="8712" max="8961" width="9.21875" style="83"/>
    <col min="8962" max="8962" width="7.77734375" style="83" customWidth="1"/>
    <col min="8963" max="8963" width="14.77734375" style="83" customWidth="1"/>
    <col min="8964" max="8964" width="14.21875" style="83" customWidth="1"/>
    <col min="8965" max="8967" width="14.77734375" style="83" customWidth="1"/>
    <col min="8968" max="9217" width="9.21875" style="83"/>
    <col min="9218" max="9218" width="7.77734375" style="83" customWidth="1"/>
    <col min="9219" max="9219" width="14.77734375" style="83" customWidth="1"/>
    <col min="9220" max="9220" width="14.21875" style="83" customWidth="1"/>
    <col min="9221" max="9223" width="14.77734375" style="83" customWidth="1"/>
    <col min="9224" max="9473" width="9.21875" style="83"/>
    <col min="9474" max="9474" width="7.77734375" style="83" customWidth="1"/>
    <col min="9475" max="9475" width="14.77734375" style="83" customWidth="1"/>
    <col min="9476" max="9476" width="14.21875" style="83" customWidth="1"/>
    <col min="9477" max="9479" width="14.77734375" style="83" customWidth="1"/>
    <col min="9480" max="9729" width="9.21875" style="83"/>
    <col min="9730" max="9730" width="7.77734375" style="83" customWidth="1"/>
    <col min="9731" max="9731" width="14.77734375" style="83" customWidth="1"/>
    <col min="9732" max="9732" width="14.21875" style="83" customWidth="1"/>
    <col min="9733" max="9735" width="14.77734375" style="83" customWidth="1"/>
    <col min="9736" max="9985" width="9.21875" style="83"/>
    <col min="9986" max="9986" width="7.77734375" style="83" customWidth="1"/>
    <col min="9987" max="9987" width="14.77734375" style="83" customWidth="1"/>
    <col min="9988" max="9988" width="14.21875" style="83" customWidth="1"/>
    <col min="9989" max="9991" width="14.77734375" style="83" customWidth="1"/>
    <col min="9992" max="10241" width="9.21875" style="83"/>
    <col min="10242" max="10242" width="7.77734375" style="83" customWidth="1"/>
    <col min="10243" max="10243" width="14.77734375" style="83" customWidth="1"/>
    <col min="10244" max="10244" width="14.21875" style="83" customWidth="1"/>
    <col min="10245" max="10247" width="14.77734375" style="83" customWidth="1"/>
    <col min="10248" max="10497" width="9.21875" style="83"/>
    <col min="10498" max="10498" width="7.77734375" style="83" customWidth="1"/>
    <col min="10499" max="10499" width="14.77734375" style="83" customWidth="1"/>
    <col min="10500" max="10500" width="14.21875" style="83" customWidth="1"/>
    <col min="10501" max="10503" width="14.77734375" style="83" customWidth="1"/>
    <col min="10504" max="10753" width="9.21875" style="83"/>
    <col min="10754" max="10754" width="7.77734375" style="83" customWidth="1"/>
    <col min="10755" max="10755" width="14.77734375" style="83" customWidth="1"/>
    <col min="10756" max="10756" width="14.21875" style="83" customWidth="1"/>
    <col min="10757" max="10759" width="14.77734375" style="83" customWidth="1"/>
    <col min="10760" max="11009" width="9.21875" style="83"/>
    <col min="11010" max="11010" width="7.77734375" style="83" customWidth="1"/>
    <col min="11011" max="11011" width="14.77734375" style="83" customWidth="1"/>
    <col min="11012" max="11012" width="14.21875" style="83" customWidth="1"/>
    <col min="11013" max="11015" width="14.77734375" style="83" customWidth="1"/>
    <col min="11016" max="11265" width="9.21875" style="83"/>
    <col min="11266" max="11266" width="7.77734375" style="83" customWidth="1"/>
    <col min="11267" max="11267" width="14.77734375" style="83" customWidth="1"/>
    <col min="11268" max="11268" width="14.21875" style="83" customWidth="1"/>
    <col min="11269" max="11271" width="14.77734375" style="83" customWidth="1"/>
    <col min="11272" max="11521" width="9.21875" style="83"/>
    <col min="11522" max="11522" width="7.77734375" style="83" customWidth="1"/>
    <col min="11523" max="11523" width="14.77734375" style="83" customWidth="1"/>
    <col min="11524" max="11524" width="14.21875" style="83" customWidth="1"/>
    <col min="11525" max="11527" width="14.77734375" style="83" customWidth="1"/>
    <col min="11528" max="11777" width="9.21875" style="83"/>
    <col min="11778" max="11778" width="7.77734375" style="83" customWidth="1"/>
    <col min="11779" max="11779" width="14.77734375" style="83" customWidth="1"/>
    <col min="11780" max="11780" width="14.21875" style="83" customWidth="1"/>
    <col min="11781" max="11783" width="14.77734375" style="83" customWidth="1"/>
    <col min="11784" max="12033" width="9.21875" style="83"/>
    <col min="12034" max="12034" width="7.77734375" style="83" customWidth="1"/>
    <col min="12035" max="12035" width="14.77734375" style="83" customWidth="1"/>
    <col min="12036" max="12036" width="14.21875" style="83" customWidth="1"/>
    <col min="12037" max="12039" width="14.77734375" style="83" customWidth="1"/>
    <col min="12040" max="12289" width="9.21875" style="83"/>
    <col min="12290" max="12290" width="7.77734375" style="83" customWidth="1"/>
    <col min="12291" max="12291" width="14.77734375" style="83" customWidth="1"/>
    <col min="12292" max="12292" width="14.21875" style="83" customWidth="1"/>
    <col min="12293" max="12295" width="14.77734375" style="83" customWidth="1"/>
    <col min="12296" max="12545" width="9.21875" style="83"/>
    <col min="12546" max="12546" width="7.77734375" style="83" customWidth="1"/>
    <col min="12547" max="12547" width="14.77734375" style="83" customWidth="1"/>
    <col min="12548" max="12548" width="14.21875" style="83" customWidth="1"/>
    <col min="12549" max="12551" width="14.77734375" style="83" customWidth="1"/>
    <col min="12552" max="12801" width="9.21875" style="83"/>
    <col min="12802" max="12802" width="7.77734375" style="83" customWidth="1"/>
    <col min="12803" max="12803" width="14.77734375" style="83" customWidth="1"/>
    <col min="12804" max="12804" width="14.21875" style="83" customWidth="1"/>
    <col min="12805" max="12807" width="14.77734375" style="83" customWidth="1"/>
    <col min="12808" max="13057" width="9.21875" style="83"/>
    <col min="13058" max="13058" width="7.77734375" style="83" customWidth="1"/>
    <col min="13059" max="13059" width="14.77734375" style="83" customWidth="1"/>
    <col min="13060" max="13060" width="14.21875" style="83" customWidth="1"/>
    <col min="13061" max="13063" width="14.77734375" style="83" customWidth="1"/>
    <col min="13064" max="13313" width="9.21875" style="83"/>
    <col min="13314" max="13314" width="7.77734375" style="83" customWidth="1"/>
    <col min="13315" max="13315" width="14.77734375" style="83" customWidth="1"/>
    <col min="13316" max="13316" width="14.21875" style="83" customWidth="1"/>
    <col min="13317" max="13319" width="14.77734375" style="83" customWidth="1"/>
    <col min="13320" max="13569" width="9.21875" style="83"/>
    <col min="13570" max="13570" width="7.77734375" style="83" customWidth="1"/>
    <col min="13571" max="13571" width="14.77734375" style="83" customWidth="1"/>
    <col min="13572" max="13572" width="14.21875" style="83" customWidth="1"/>
    <col min="13573" max="13575" width="14.77734375" style="83" customWidth="1"/>
    <col min="13576" max="13825" width="9.21875" style="83"/>
    <col min="13826" max="13826" width="7.77734375" style="83" customWidth="1"/>
    <col min="13827" max="13827" width="14.77734375" style="83" customWidth="1"/>
    <col min="13828" max="13828" width="14.21875" style="83" customWidth="1"/>
    <col min="13829" max="13831" width="14.77734375" style="83" customWidth="1"/>
    <col min="13832" max="14081" width="9.21875" style="83"/>
    <col min="14082" max="14082" width="7.77734375" style="83" customWidth="1"/>
    <col min="14083" max="14083" width="14.77734375" style="83" customWidth="1"/>
    <col min="14084" max="14084" width="14.21875" style="83" customWidth="1"/>
    <col min="14085" max="14087" width="14.77734375" style="83" customWidth="1"/>
    <col min="14088" max="14337" width="9.21875" style="83"/>
    <col min="14338" max="14338" width="7.77734375" style="83" customWidth="1"/>
    <col min="14339" max="14339" width="14.77734375" style="83" customWidth="1"/>
    <col min="14340" max="14340" width="14.21875" style="83" customWidth="1"/>
    <col min="14341" max="14343" width="14.77734375" style="83" customWidth="1"/>
    <col min="14344" max="14593" width="9.21875" style="83"/>
    <col min="14594" max="14594" width="7.77734375" style="83" customWidth="1"/>
    <col min="14595" max="14595" width="14.77734375" style="83" customWidth="1"/>
    <col min="14596" max="14596" width="14.21875" style="83" customWidth="1"/>
    <col min="14597" max="14599" width="14.77734375" style="83" customWidth="1"/>
    <col min="14600" max="14849" width="9.21875" style="83"/>
    <col min="14850" max="14850" width="7.77734375" style="83" customWidth="1"/>
    <col min="14851" max="14851" width="14.77734375" style="83" customWidth="1"/>
    <col min="14852" max="14852" width="14.21875" style="83" customWidth="1"/>
    <col min="14853" max="14855" width="14.77734375" style="83" customWidth="1"/>
    <col min="14856" max="15105" width="9.21875" style="83"/>
    <col min="15106" max="15106" width="7.77734375" style="83" customWidth="1"/>
    <col min="15107" max="15107" width="14.77734375" style="83" customWidth="1"/>
    <col min="15108" max="15108" width="14.21875" style="83" customWidth="1"/>
    <col min="15109" max="15111" width="14.77734375" style="83" customWidth="1"/>
    <col min="15112" max="15361" width="9.21875" style="83"/>
    <col min="15362" max="15362" width="7.77734375" style="83" customWidth="1"/>
    <col min="15363" max="15363" width="14.77734375" style="83" customWidth="1"/>
    <col min="15364" max="15364" width="14.21875" style="83" customWidth="1"/>
    <col min="15365" max="15367" width="14.77734375" style="83" customWidth="1"/>
    <col min="15368" max="15617" width="9.21875" style="83"/>
    <col min="15618" max="15618" width="7.77734375" style="83" customWidth="1"/>
    <col min="15619" max="15619" width="14.77734375" style="83" customWidth="1"/>
    <col min="15620" max="15620" width="14.21875" style="83" customWidth="1"/>
    <col min="15621" max="15623" width="14.77734375" style="83" customWidth="1"/>
    <col min="15624" max="15873" width="9.21875" style="83"/>
    <col min="15874" max="15874" width="7.77734375" style="83" customWidth="1"/>
    <col min="15875" max="15875" width="14.77734375" style="83" customWidth="1"/>
    <col min="15876" max="15876" width="14.21875" style="83" customWidth="1"/>
    <col min="15877" max="15879" width="14.77734375" style="83" customWidth="1"/>
    <col min="15880" max="16129" width="9.21875" style="83"/>
    <col min="16130" max="16130" width="7.77734375" style="83" customWidth="1"/>
    <col min="16131" max="16131" width="14.77734375" style="83" customWidth="1"/>
    <col min="16132" max="16132" width="14.21875" style="83" customWidth="1"/>
    <col min="16133" max="16135" width="14.77734375" style="83" customWidth="1"/>
    <col min="16136" max="16384" width="9.21875" style="83"/>
  </cols>
  <sheetData>
    <row r="1" spans="1:16" x14ac:dyDescent="0.3">
      <c r="A1" s="81"/>
      <c r="B1" s="81"/>
      <c r="C1" s="81"/>
      <c r="D1" s="81"/>
      <c r="E1" s="81"/>
      <c r="F1" s="81"/>
      <c r="G1" s="129"/>
    </row>
    <row r="2" spans="1:16" x14ac:dyDescent="0.3">
      <c r="A2" s="81"/>
      <c r="B2" s="81"/>
      <c r="C2" s="81"/>
      <c r="D2" s="81"/>
      <c r="E2" s="81"/>
      <c r="F2" s="84"/>
      <c r="G2" s="130"/>
    </row>
    <row r="3" spans="1:16" x14ac:dyDescent="0.3">
      <c r="A3" s="81"/>
      <c r="B3" s="81"/>
      <c r="C3" s="81"/>
      <c r="D3" s="81"/>
      <c r="E3" s="81"/>
      <c r="F3" s="84"/>
      <c r="G3" s="130"/>
    </row>
    <row r="4" spans="1:16" ht="21" x14ac:dyDescent="0.4">
      <c r="A4" s="81"/>
      <c r="B4" s="86" t="s">
        <v>45</v>
      </c>
      <c r="C4" s="81"/>
      <c r="D4" s="81"/>
      <c r="E4" s="87"/>
      <c r="F4" s="88"/>
      <c r="G4" s="131"/>
      <c r="K4" s="89"/>
      <c r="L4" s="90"/>
    </row>
    <row r="5" spans="1:16" x14ac:dyDescent="0.3">
      <c r="A5" s="81"/>
      <c r="B5" s="81"/>
      <c r="C5" s="81"/>
      <c r="D5" s="81"/>
      <c r="E5" s="81"/>
      <c r="F5" s="88"/>
      <c r="G5" s="132"/>
      <c r="K5" s="91"/>
      <c r="L5" s="90"/>
    </row>
    <row r="6" spans="1:16" x14ac:dyDescent="0.3">
      <c r="A6" s="81"/>
      <c r="B6" s="92" t="s">
        <v>46</v>
      </c>
      <c r="C6" s="93"/>
      <c r="D6" s="94"/>
      <c r="E6" s="141">
        <v>45809</v>
      </c>
      <c r="F6" s="96"/>
      <c r="G6" s="132"/>
      <c r="K6" s="97"/>
      <c r="L6" s="97"/>
    </row>
    <row r="7" spans="1:16" x14ac:dyDescent="0.3">
      <c r="A7" s="81"/>
      <c r="B7" s="98" t="s">
        <v>47</v>
      </c>
      <c r="C7" s="99"/>
      <c r="E7" s="81">
        <v>55</v>
      </c>
      <c r="F7" s="101" t="s">
        <v>48</v>
      </c>
      <c r="G7" s="132"/>
      <c r="J7" s="133"/>
      <c r="K7" s="102"/>
      <c r="L7" s="102"/>
    </row>
    <row r="8" spans="1:16" x14ac:dyDescent="0.3">
      <c r="A8" s="81"/>
      <c r="B8" s="98" t="s">
        <v>49</v>
      </c>
      <c r="C8" s="99"/>
      <c r="D8" s="103">
        <f>E6-1</f>
        <v>45808</v>
      </c>
      <c r="E8" s="134">
        <v>55000</v>
      </c>
      <c r="F8" s="101" t="s">
        <v>50</v>
      </c>
      <c r="G8" s="132"/>
      <c r="J8" s="133"/>
      <c r="K8" s="102"/>
      <c r="L8" s="102"/>
    </row>
    <row r="9" spans="1:16" x14ac:dyDescent="0.3">
      <c r="A9" s="81"/>
      <c r="B9" s="98" t="s">
        <v>51</v>
      </c>
      <c r="C9" s="99"/>
      <c r="D9" s="103">
        <f>EOMONTH(D8,E7)</f>
        <v>47483</v>
      </c>
      <c r="E9" s="134">
        <v>0</v>
      </c>
      <c r="F9" s="101" t="s">
        <v>50</v>
      </c>
      <c r="G9" s="132"/>
      <c r="J9" s="133"/>
      <c r="K9" s="102"/>
      <c r="L9" s="102"/>
    </row>
    <row r="10" spans="1:16" x14ac:dyDescent="0.3">
      <c r="A10" s="81"/>
      <c r="B10" s="98" t="s">
        <v>52</v>
      </c>
      <c r="C10" s="99"/>
      <c r="E10" s="135">
        <v>1</v>
      </c>
      <c r="F10" s="101"/>
      <c r="G10" s="132"/>
      <c r="J10" s="133"/>
      <c r="K10" s="106"/>
      <c r="L10" s="106"/>
    </row>
    <row r="11" spans="1:16" x14ac:dyDescent="0.3">
      <c r="A11" s="81"/>
      <c r="B11" s="107" t="s">
        <v>67</v>
      </c>
      <c r="C11" s="108"/>
      <c r="D11" s="109"/>
      <c r="E11" s="118">
        <v>5.8000000000000003E-2</v>
      </c>
      <c r="F11" s="110"/>
      <c r="G11" s="136"/>
      <c r="K11" s="102"/>
      <c r="L11" s="102"/>
      <c r="M11" s="106"/>
      <c r="P11" s="137"/>
    </row>
    <row r="12" spans="1:16" x14ac:dyDescent="0.3">
      <c r="A12" s="81"/>
      <c r="B12" s="100"/>
      <c r="C12" s="99"/>
      <c r="E12" s="112"/>
      <c r="F12" s="100"/>
      <c r="G12" s="136"/>
      <c r="K12" s="102"/>
      <c r="L12" s="102"/>
      <c r="M12" s="106"/>
    </row>
    <row r="13" spans="1:16" x14ac:dyDescent="0.3">
      <c r="G13" s="90"/>
      <c r="L13" s="102"/>
      <c r="M13" s="106"/>
    </row>
    <row r="14" spans="1:16" ht="15" thickBot="1" x14ac:dyDescent="0.35">
      <c r="A14" s="113" t="s">
        <v>54</v>
      </c>
      <c r="B14" s="113" t="s">
        <v>55</v>
      </c>
      <c r="C14" s="113" t="s">
        <v>56</v>
      </c>
      <c r="D14" s="113" t="s">
        <v>57</v>
      </c>
      <c r="E14" s="113" t="s">
        <v>58</v>
      </c>
      <c r="F14" s="113" t="s">
        <v>59</v>
      </c>
      <c r="G14" s="138" t="s">
        <v>60</v>
      </c>
      <c r="K14" s="102"/>
      <c r="L14" s="102"/>
      <c r="M14" s="106"/>
    </row>
    <row r="15" spans="1:16" x14ac:dyDescent="0.3">
      <c r="A15" s="114">
        <f>IF(B15="","",E6)</f>
        <v>45809</v>
      </c>
      <c r="B15" s="99">
        <f>IF(E7&gt;0,1,"")</f>
        <v>1</v>
      </c>
      <c r="C15" s="88">
        <f>IF(B15="","",E8)</f>
        <v>55000</v>
      </c>
      <c r="D15" s="115">
        <f>IF(B15="","",IPMT($E$11/12,B15,7,-$E$8,43210.0987,0))</f>
        <v>265.83333333333337</v>
      </c>
      <c r="E15" s="115">
        <f>IF(B15="","",PPMT($E$11/12,B15,7,-$E$8,43210.0987,0))</f>
        <v>1660.0066795341756</v>
      </c>
      <c r="F15" s="115">
        <f>IF(B15="","",SUM(D15:E15))</f>
        <v>1925.8400128675089</v>
      </c>
      <c r="G15" s="88">
        <f>IF(B15="","",SUM(C15)-SUM(E15))</f>
        <v>53339.993320465823</v>
      </c>
      <c r="I15" s="91"/>
      <c r="K15" s="102"/>
      <c r="L15" s="102"/>
      <c r="M15" s="106"/>
    </row>
    <row r="16" spans="1:16" x14ac:dyDescent="0.3">
      <c r="A16" s="114">
        <f>IF(B16="","",EDATE(A15,1))</f>
        <v>45839</v>
      </c>
      <c r="B16" s="99">
        <f>IF(B15="","",IF(SUM(B15)+1&lt;=$E$7,SUM(B15)+1,""))</f>
        <v>2</v>
      </c>
      <c r="C16" s="88">
        <f>IF(B16="","",G15)</f>
        <v>53339.993320465823</v>
      </c>
      <c r="D16" s="115">
        <f t="shared" ref="D16:D21" si="0">IF(B16="","",IPMT($E$11/12,B16,7,-$E$8,43210.0987,0))</f>
        <v>257.80996771558483</v>
      </c>
      <c r="E16" s="115">
        <f t="shared" ref="E16:E21" si="1">IF(B16="","",PPMT($E$11/12,B16,7,-$E$8,43210.0987,0))</f>
        <v>1668.0300451519242</v>
      </c>
      <c r="F16" s="115">
        <f t="shared" ref="F16" si="2">IF(B16="","",SUM(D16:E16))</f>
        <v>1925.8400128675091</v>
      </c>
      <c r="G16" s="88">
        <f t="shared" ref="G16:G79" si="3">IF(B16="","",SUM(C16)-SUM(E16))</f>
        <v>51671.963275313901</v>
      </c>
      <c r="I16" s="91"/>
      <c r="K16" s="102"/>
      <c r="L16" s="102"/>
      <c r="M16" s="106"/>
    </row>
    <row r="17" spans="1:13" x14ac:dyDescent="0.3">
      <c r="A17" s="114">
        <f t="shared" ref="A17:A80" si="4">IF(B17="","",EDATE(A16,1))</f>
        <v>45870</v>
      </c>
      <c r="B17" s="99">
        <f t="shared" ref="B17:B80" si="5">IF(B16="","",IF(SUM(B16)+1&lt;=$E$7,SUM(B16)+1,""))</f>
        <v>3</v>
      </c>
      <c r="C17" s="88">
        <f t="shared" ref="C17:C80" si="6">IF(B17="","",G16)</f>
        <v>51671.963275313901</v>
      </c>
      <c r="D17" s="115">
        <f t="shared" si="0"/>
        <v>249.74782249735054</v>
      </c>
      <c r="E17" s="115">
        <f t="shared" si="1"/>
        <v>1676.0921903701585</v>
      </c>
      <c r="F17" s="115">
        <f t="shared" ref="F17:F80" si="7">IF(B17="","",SUM(D17:E17))</f>
        <v>1925.8400128675091</v>
      </c>
      <c r="G17" s="88">
        <f t="shared" si="3"/>
        <v>49995.871084943741</v>
      </c>
      <c r="I17" s="148"/>
      <c r="K17" s="102"/>
      <c r="L17" s="102"/>
      <c r="M17" s="106"/>
    </row>
    <row r="18" spans="1:13" x14ac:dyDescent="0.3">
      <c r="A18" s="114">
        <f t="shared" si="4"/>
        <v>45901</v>
      </c>
      <c r="B18" s="99">
        <f t="shared" si="5"/>
        <v>4</v>
      </c>
      <c r="C18" s="88">
        <f t="shared" si="6"/>
        <v>49995.871084943741</v>
      </c>
      <c r="D18" s="115">
        <f t="shared" si="0"/>
        <v>241.64671024389477</v>
      </c>
      <c r="E18" s="115">
        <f t="shared" si="1"/>
        <v>1684.1933026236143</v>
      </c>
      <c r="F18" s="115">
        <f t="shared" si="7"/>
        <v>1925.8400128675091</v>
      </c>
      <c r="G18" s="88">
        <f t="shared" si="3"/>
        <v>48311.677782320126</v>
      </c>
      <c r="K18" s="102"/>
      <c r="L18" s="102"/>
      <c r="M18" s="106"/>
    </row>
    <row r="19" spans="1:13" x14ac:dyDescent="0.3">
      <c r="A19" s="114">
        <f t="shared" si="4"/>
        <v>45931</v>
      </c>
      <c r="B19" s="99">
        <f t="shared" si="5"/>
        <v>5</v>
      </c>
      <c r="C19" s="88">
        <f t="shared" si="6"/>
        <v>48311.677782320126</v>
      </c>
      <c r="D19" s="115">
        <f t="shared" si="0"/>
        <v>233.5064426145473</v>
      </c>
      <c r="E19" s="115">
        <f t="shared" si="1"/>
        <v>1692.3335702529619</v>
      </c>
      <c r="F19" s="115">
        <f t="shared" si="7"/>
        <v>1925.8400128675091</v>
      </c>
      <c r="G19" s="88">
        <f t="shared" si="3"/>
        <v>46619.344212067168</v>
      </c>
      <c r="K19" s="102"/>
      <c r="L19" s="102"/>
      <c r="M19" s="106"/>
    </row>
    <row r="20" spans="1:13" x14ac:dyDescent="0.3">
      <c r="A20" s="114">
        <f t="shared" si="4"/>
        <v>45962</v>
      </c>
      <c r="B20" s="99">
        <f t="shared" si="5"/>
        <v>6</v>
      </c>
      <c r="C20" s="88">
        <f t="shared" si="6"/>
        <v>46619.344212067168</v>
      </c>
      <c r="D20" s="115">
        <f t="shared" si="0"/>
        <v>225.32683035832466</v>
      </c>
      <c r="E20" s="115">
        <f t="shared" si="1"/>
        <v>1700.5131825091844</v>
      </c>
      <c r="F20" s="115">
        <f t="shared" si="7"/>
        <v>1925.8400128675091</v>
      </c>
      <c r="G20" s="88">
        <f t="shared" si="3"/>
        <v>44918.831029557987</v>
      </c>
      <c r="K20" s="102"/>
      <c r="L20" s="102"/>
      <c r="M20" s="106"/>
    </row>
    <row r="21" spans="1:13" x14ac:dyDescent="0.3">
      <c r="A21" s="145">
        <f t="shared" si="4"/>
        <v>45992</v>
      </c>
      <c r="B21" s="108">
        <f t="shared" si="5"/>
        <v>7</v>
      </c>
      <c r="C21" s="146">
        <f t="shared" si="6"/>
        <v>44918.831029557987</v>
      </c>
      <c r="D21" s="147">
        <f t="shared" si="0"/>
        <v>217.10768330953024</v>
      </c>
      <c r="E21" s="147">
        <f t="shared" si="1"/>
        <v>1708.7323295579788</v>
      </c>
      <c r="F21" s="147">
        <f t="shared" si="7"/>
        <v>1925.8400128675091</v>
      </c>
      <c r="G21" s="146">
        <f t="shared" si="3"/>
        <v>43210.09870000001</v>
      </c>
      <c r="K21" s="102"/>
      <c r="L21" s="102"/>
      <c r="M21" s="106"/>
    </row>
    <row r="22" spans="1:13" x14ac:dyDescent="0.3">
      <c r="A22" s="114">
        <f t="shared" si="4"/>
        <v>46023</v>
      </c>
      <c r="B22" s="99">
        <f t="shared" si="5"/>
        <v>8</v>
      </c>
      <c r="C22" s="88">
        <f t="shared" si="6"/>
        <v>43210.09870000001</v>
      </c>
      <c r="D22" s="115">
        <f>IF(B22="","",IPMT($E$11/12,B22-7,$E$7-7,-$C$22,$E$9,0))</f>
        <v>208.84881038333339</v>
      </c>
      <c r="E22" s="115">
        <f>IF(B22="","",PPMT($E$11/12,B22-7,$E$7-7,-$C$22,$E$9,0))</f>
        <v>801.98417024582807</v>
      </c>
      <c r="F22" s="115">
        <f t="shared" si="7"/>
        <v>1010.8329806291615</v>
      </c>
      <c r="G22" s="88">
        <f t="shared" si="3"/>
        <v>42408.114529754181</v>
      </c>
      <c r="K22" s="102"/>
      <c r="L22" s="102"/>
      <c r="M22" s="106"/>
    </row>
    <row r="23" spans="1:13" x14ac:dyDescent="0.3">
      <c r="A23" s="114">
        <f t="shared" si="4"/>
        <v>46054</v>
      </c>
      <c r="B23" s="99">
        <f t="shared" si="5"/>
        <v>9</v>
      </c>
      <c r="C23" s="88">
        <f t="shared" si="6"/>
        <v>42408.114529754181</v>
      </c>
      <c r="D23" s="115">
        <f t="shared" ref="D23:D86" si="8">IF(B23="","",IPMT($E$11/12,B23-7,$E$7-7,-$C$22,$E$9,0))</f>
        <v>204.97255356047856</v>
      </c>
      <c r="E23" s="115">
        <f t="shared" ref="E23:E86" si="9">IF(B23="","",PPMT($E$11/12,B23-7,$E$7-7,-$C$22,$E$9,0))</f>
        <v>805.86042706868284</v>
      </c>
      <c r="F23" s="115">
        <f t="shared" si="7"/>
        <v>1010.8329806291614</v>
      </c>
      <c r="G23" s="88">
        <f t="shared" si="3"/>
        <v>41602.254102685496</v>
      </c>
      <c r="K23" s="102"/>
      <c r="L23" s="102"/>
      <c r="M23" s="106"/>
    </row>
    <row r="24" spans="1:13" x14ac:dyDescent="0.3">
      <c r="A24" s="114">
        <f t="shared" si="4"/>
        <v>46082</v>
      </c>
      <c r="B24" s="99">
        <f t="shared" si="5"/>
        <v>10</v>
      </c>
      <c r="C24" s="88">
        <f t="shared" si="6"/>
        <v>41602.254102685496</v>
      </c>
      <c r="D24" s="115">
        <f t="shared" si="8"/>
        <v>201.07756149631328</v>
      </c>
      <c r="E24" s="115">
        <f t="shared" si="9"/>
        <v>809.75541913284826</v>
      </c>
      <c r="F24" s="115">
        <f t="shared" si="7"/>
        <v>1010.8329806291615</v>
      </c>
      <c r="G24" s="88">
        <f t="shared" si="3"/>
        <v>40792.498683552651</v>
      </c>
      <c r="K24" s="102"/>
      <c r="L24" s="102"/>
      <c r="M24" s="106"/>
    </row>
    <row r="25" spans="1:13" x14ac:dyDescent="0.3">
      <c r="A25" s="114">
        <f t="shared" si="4"/>
        <v>46113</v>
      </c>
      <c r="B25" s="99">
        <f t="shared" si="5"/>
        <v>11</v>
      </c>
      <c r="C25" s="88">
        <f t="shared" si="6"/>
        <v>40792.498683552651</v>
      </c>
      <c r="D25" s="115">
        <f t="shared" si="8"/>
        <v>197.16374363717119</v>
      </c>
      <c r="E25" s="115">
        <f t="shared" si="9"/>
        <v>813.66923699199015</v>
      </c>
      <c r="F25" s="115">
        <f t="shared" si="7"/>
        <v>1010.8329806291613</v>
      </c>
      <c r="G25" s="88">
        <f t="shared" si="3"/>
        <v>39978.82944656066</v>
      </c>
    </row>
    <row r="26" spans="1:13" x14ac:dyDescent="0.3">
      <c r="A26" s="114">
        <f t="shared" si="4"/>
        <v>46143</v>
      </c>
      <c r="B26" s="99">
        <f t="shared" si="5"/>
        <v>12</v>
      </c>
      <c r="C26" s="88">
        <f t="shared" si="6"/>
        <v>39978.82944656066</v>
      </c>
      <c r="D26" s="115">
        <f t="shared" si="8"/>
        <v>193.23100899170987</v>
      </c>
      <c r="E26" s="115">
        <f t="shared" si="9"/>
        <v>817.60197163745147</v>
      </c>
      <c r="F26" s="115">
        <f t="shared" si="7"/>
        <v>1010.8329806291613</v>
      </c>
      <c r="G26" s="88">
        <f t="shared" si="3"/>
        <v>39161.227474923209</v>
      </c>
    </row>
    <row r="27" spans="1:13" x14ac:dyDescent="0.3">
      <c r="A27" s="114">
        <f t="shared" si="4"/>
        <v>46174</v>
      </c>
      <c r="B27" s="99">
        <f t="shared" si="5"/>
        <v>13</v>
      </c>
      <c r="C27" s="88">
        <f t="shared" si="6"/>
        <v>39161.227474923209</v>
      </c>
      <c r="D27" s="115">
        <f t="shared" si="8"/>
        <v>189.27926612879551</v>
      </c>
      <c r="E27" s="115">
        <f t="shared" si="9"/>
        <v>821.55371450036591</v>
      </c>
      <c r="F27" s="115">
        <f t="shared" si="7"/>
        <v>1010.8329806291614</v>
      </c>
      <c r="G27" s="88">
        <f t="shared" si="3"/>
        <v>38339.67376042284</v>
      </c>
    </row>
    <row r="28" spans="1:13" x14ac:dyDescent="0.3">
      <c r="A28" s="114">
        <f t="shared" si="4"/>
        <v>46204</v>
      </c>
      <c r="B28" s="99">
        <f t="shared" si="5"/>
        <v>14</v>
      </c>
      <c r="C28" s="88">
        <f t="shared" si="6"/>
        <v>38339.67376042284</v>
      </c>
      <c r="D28" s="115">
        <f t="shared" si="8"/>
        <v>185.3084231753771</v>
      </c>
      <c r="E28" s="115">
        <f t="shared" si="9"/>
        <v>825.52455745378427</v>
      </c>
      <c r="F28" s="115">
        <f t="shared" si="7"/>
        <v>1010.8329806291614</v>
      </c>
      <c r="G28" s="88">
        <f t="shared" si="3"/>
        <v>37514.149202969056</v>
      </c>
    </row>
    <row r="29" spans="1:13" x14ac:dyDescent="0.3">
      <c r="A29" s="114">
        <f t="shared" si="4"/>
        <v>46235</v>
      </c>
      <c r="B29" s="99">
        <f t="shared" si="5"/>
        <v>15</v>
      </c>
      <c r="C29" s="88">
        <f t="shared" si="6"/>
        <v>37514.149202969056</v>
      </c>
      <c r="D29" s="115">
        <f t="shared" si="8"/>
        <v>181.31838781435044</v>
      </c>
      <c r="E29" s="115">
        <f t="shared" si="9"/>
        <v>829.51459281481095</v>
      </c>
      <c r="F29" s="115">
        <f t="shared" si="7"/>
        <v>1010.8329806291614</v>
      </c>
      <c r="G29" s="88">
        <f t="shared" si="3"/>
        <v>36684.634610154244</v>
      </c>
    </row>
    <row r="30" spans="1:13" x14ac:dyDescent="0.3">
      <c r="A30" s="114">
        <f t="shared" si="4"/>
        <v>46266</v>
      </c>
      <c r="B30" s="99">
        <f t="shared" si="5"/>
        <v>16</v>
      </c>
      <c r="C30" s="88">
        <f t="shared" si="6"/>
        <v>36684.634610154244</v>
      </c>
      <c r="D30" s="115">
        <f t="shared" si="8"/>
        <v>177.30906728241226</v>
      </c>
      <c r="E30" s="115">
        <f t="shared" si="9"/>
        <v>833.52391334674917</v>
      </c>
      <c r="F30" s="115">
        <f t="shared" si="7"/>
        <v>1010.8329806291614</v>
      </c>
      <c r="G30" s="88">
        <f t="shared" si="3"/>
        <v>35851.110696807496</v>
      </c>
    </row>
    <row r="31" spans="1:13" x14ac:dyDescent="0.3">
      <c r="A31" s="114">
        <f t="shared" si="4"/>
        <v>46296</v>
      </c>
      <c r="B31" s="99">
        <f t="shared" si="5"/>
        <v>17</v>
      </c>
      <c r="C31" s="88">
        <f t="shared" si="6"/>
        <v>35851.110696807496</v>
      </c>
      <c r="D31" s="115">
        <f t="shared" si="8"/>
        <v>173.28036836790295</v>
      </c>
      <c r="E31" s="115">
        <f t="shared" si="9"/>
        <v>837.55261226125845</v>
      </c>
      <c r="F31" s="115">
        <f t="shared" si="7"/>
        <v>1010.8329806291614</v>
      </c>
      <c r="G31" s="88">
        <f t="shared" si="3"/>
        <v>35013.558084546239</v>
      </c>
    </row>
    <row r="32" spans="1:13" x14ac:dyDescent="0.3">
      <c r="A32" s="114">
        <f t="shared" si="4"/>
        <v>46327</v>
      </c>
      <c r="B32" s="99">
        <f t="shared" si="5"/>
        <v>18</v>
      </c>
      <c r="C32" s="88">
        <f t="shared" si="6"/>
        <v>35013.558084546239</v>
      </c>
      <c r="D32" s="115">
        <f t="shared" si="8"/>
        <v>169.23219740864019</v>
      </c>
      <c r="E32" s="115">
        <f t="shared" si="9"/>
        <v>841.60078322052107</v>
      </c>
      <c r="F32" s="115">
        <f t="shared" si="7"/>
        <v>1010.8329806291613</v>
      </c>
      <c r="G32" s="88">
        <f t="shared" si="3"/>
        <v>34171.957301325718</v>
      </c>
    </row>
    <row r="33" spans="1:7" x14ac:dyDescent="0.3">
      <c r="A33" s="114">
        <f t="shared" si="4"/>
        <v>46357</v>
      </c>
      <c r="B33" s="99">
        <f t="shared" si="5"/>
        <v>19</v>
      </c>
      <c r="C33" s="88">
        <f t="shared" si="6"/>
        <v>34171.957301325718</v>
      </c>
      <c r="D33" s="115">
        <f t="shared" si="8"/>
        <v>165.16446028974102</v>
      </c>
      <c r="E33" s="115">
        <f t="shared" si="9"/>
        <v>845.66852033942041</v>
      </c>
      <c r="F33" s="115">
        <f t="shared" si="7"/>
        <v>1010.8329806291614</v>
      </c>
      <c r="G33" s="88">
        <f t="shared" si="3"/>
        <v>33326.288780986295</v>
      </c>
    </row>
    <row r="34" spans="1:7" x14ac:dyDescent="0.3">
      <c r="A34" s="114">
        <f t="shared" si="4"/>
        <v>46388</v>
      </c>
      <c r="B34" s="99">
        <f t="shared" si="5"/>
        <v>20</v>
      </c>
      <c r="C34" s="88">
        <f t="shared" si="6"/>
        <v>33326.288780986295</v>
      </c>
      <c r="D34" s="115">
        <f t="shared" si="8"/>
        <v>161.07706244143381</v>
      </c>
      <c r="E34" s="115">
        <f t="shared" si="9"/>
        <v>849.75591818772762</v>
      </c>
      <c r="F34" s="115">
        <f t="shared" si="7"/>
        <v>1010.8329806291614</v>
      </c>
      <c r="G34" s="88">
        <f t="shared" si="3"/>
        <v>32476.532862798569</v>
      </c>
    </row>
    <row r="35" spans="1:7" x14ac:dyDescent="0.3">
      <c r="A35" s="114">
        <f t="shared" si="4"/>
        <v>46419</v>
      </c>
      <c r="B35" s="99">
        <f t="shared" si="5"/>
        <v>21</v>
      </c>
      <c r="C35" s="88">
        <f t="shared" si="6"/>
        <v>32476.532862798569</v>
      </c>
      <c r="D35" s="115">
        <f t="shared" si="8"/>
        <v>156.96990883685979</v>
      </c>
      <c r="E35" s="115">
        <f t="shared" si="9"/>
        <v>853.86307179230164</v>
      </c>
      <c r="F35" s="115">
        <f t="shared" si="7"/>
        <v>1010.8329806291614</v>
      </c>
      <c r="G35" s="88">
        <f t="shared" si="3"/>
        <v>31622.669791006268</v>
      </c>
    </row>
    <row r="36" spans="1:7" x14ac:dyDescent="0.3">
      <c r="A36" s="114">
        <f t="shared" si="4"/>
        <v>46447</v>
      </c>
      <c r="B36" s="99">
        <f t="shared" si="5"/>
        <v>22</v>
      </c>
      <c r="C36" s="88">
        <f t="shared" si="6"/>
        <v>31622.669791006268</v>
      </c>
      <c r="D36" s="115">
        <f t="shared" si="8"/>
        <v>152.84290398986369</v>
      </c>
      <c r="E36" s="115">
        <f t="shared" si="9"/>
        <v>857.99007663929774</v>
      </c>
      <c r="F36" s="115">
        <f t="shared" si="7"/>
        <v>1010.8329806291614</v>
      </c>
      <c r="G36" s="88">
        <f t="shared" si="3"/>
        <v>30764.679714366972</v>
      </c>
    </row>
    <row r="37" spans="1:7" x14ac:dyDescent="0.3">
      <c r="A37" s="114">
        <f t="shared" si="4"/>
        <v>46478</v>
      </c>
      <c r="B37" s="99">
        <f t="shared" si="5"/>
        <v>23</v>
      </c>
      <c r="C37" s="88">
        <f t="shared" si="6"/>
        <v>30764.679714366972</v>
      </c>
      <c r="D37" s="115">
        <f t="shared" si="8"/>
        <v>148.69595195277375</v>
      </c>
      <c r="E37" s="115">
        <f t="shared" si="9"/>
        <v>862.13702867638767</v>
      </c>
      <c r="F37" s="115">
        <f t="shared" si="7"/>
        <v>1010.8329806291614</v>
      </c>
      <c r="G37" s="88">
        <f t="shared" si="3"/>
        <v>29902.542685690583</v>
      </c>
    </row>
    <row r="38" spans="1:7" x14ac:dyDescent="0.3">
      <c r="A38" s="114">
        <f t="shared" si="4"/>
        <v>46508</v>
      </c>
      <c r="B38" s="99">
        <f t="shared" si="5"/>
        <v>24</v>
      </c>
      <c r="C38" s="88">
        <f t="shared" si="6"/>
        <v>29902.542685690583</v>
      </c>
      <c r="D38" s="115">
        <f t="shared" si="8"/>
        <v>144.52895631417118</v>
      </c>
      <c r="E38" s="115">
        <f t="shared" si="9"/>
        <v>866.30402431499022</v>
      </c>
      <c r="F38" s="115">
        <f t="shared" si="7"/>
        <v>1010.8329806291614</v>
      </c>
      <c r="G38" s="88">
        <f t="shared" si="3"/>
        <v>29036.238661375592</v>
      </c>
    </row>
    <row r="39" spans="1:7" x14ac:dyDescent="0.3">
      <c r="A39" s="114">
        <f t="shared" si="4"/>
        <v>46539</v>
      </c>
      <c r="B39" s="99">
        <f t="shared" si="5"/>
        <v>25</v>
      </c>
      <c r="C39" s="88">
        <f t="shared" si="6"/>
        <v>29036.238661375592</v>
      </c>
      <c r="D39" s="115">
        <f t="shared" si="8"/>
        <v>140.34182019664874</v>
      </c>
      <c r="E39" s="115">
        <f t="shared" si="9"/>
        <v>870.49116043251274</v>
      </c>
      <c r="F39" s="115">
        <f t="shared" si="7"/>
        <v>1010.8329806291615</v>
      </c>
      <c r="G39" s="88">
        <f t="shared" si="3"/>
        <v>28165.747500943078</v>
      </c>
    </row>
    <row r="40" spans="1:7" x14ac:dyDescent="0.3">
      <c r="A40" s="114">
        <f t="shared" si="4"/>
        <v>46569</v>
      </c>
      <c r="B40" s="99">
        <f t="shared" si="5"/>
        <v>26</v>
      </c>
      <c r="C40" s="88">
        <f t="shared" si="6"/>
        <v>28165.747500943078</v>
      </c>
      <c r="D40" s="115">
        <f t="shared" si="8"/>
        <v>136.13444625455824</v>
      </c>
      <c r="E40" s="115">
        <f t="shared" si="9"/>
        <v>874.69853437460324</v>
      </c>
      <c r="F40" s="115">
        <f t="shared" si="7"/>
        <v>1010.8329806291615</v>
      </c>
      <c r="G40" s="88">
        <f t="shared" si="3"/>
        <v>27291.048966568476</v>
      </c>
    </row>
    <row r="41" spans="1:7" x14ac:dyDescent="0.3">
      <c r="A41" s="114">
        <f t="shared" si="4"/>
        <v>46600</v>
      </c>
      <c r="B41" s="99">
        <f t="shared" si="5"/>
        <v>27</v>
      </c>
      <c r="C41" s="88">
        <f t="shared" si="6"/>
        <v>27291.048966568476</v>
      </c>
      <c r="D41" s="115">
        <f t="shared" si="8"/>
        <v>131.90673667174767</v>
      </c>
      <c r="E41" s="115">
        <f t="shared" si="9"/>
        <v>878.9262439574137</v>
      </c>
      <c r="F41" s="115">
        <f t="shared" si="7"/>
        <v>1010.8329806291614</v>
      </c>
      <c r="G41" s="88">
        <f t="shared" si="3"/>
        <v>26412.122722611064</v>
      </c>
    </row>
    <row r="42" spans="1:7" x14ac:dyDescent="0.3">
      <c r="A42" s="114">
        <f t="shared" si="4"/>
        <v>46631</v>
      </c>
      <c r="B42" s="99">
        <f t="shared" si="5"/>
        <v>28</v>
      </c>
      <c r="C42" s="88">
        <f t="shared" si="6"/>
        <v>26412.122722611064</v>
      </c>
      <c r="D42" s="115">
        <f t="shared" si="8"/>
        <v>127.65859315928687</v>
      </c>
      <c r="E42" s="115">
        <f t="shared" si="9"/>
        <v>883.17438746987455</v>
      </c>
      <c r="F42" s="115">
        <f t="shared" si="7"/>
        <v>1010.8329806291614</v>
      </c>
      <c r="G42" s="88">
        <f t="shared" si="3"/>
        <v>25528.948335141191</v>
      </c>
    </row>
    <row r="43" spans="1:7" x14ac:dyDescent="0.3">
      <c r="A43" s="114">
        <f t="shared" si="4"/>
        <v>46661</v>
      </c>
      <c r="B43" s="99">
        <f t="shared" si="5"/>
        <v>29</v>
      </c>
      <c r="C43" s="88">
        <f t="shared" si="6"/>
        <v>25528.948335141191</v>
      </c>
      <c r="D43" s="115">
        <f t="shared" si="8"/>
        <v>123.38991695318245</v>
      </c>
      <c r="E43" s="115">
        <f t="shared" si="9"/>
        <v>887.44306367597892</v>
      </c>
      <c r="F43" s="115">
        <f t="shared" si="7"/>
        <v>1010.8329806291614</v>
      </c>
      <c r="G43" s="88">
        <f t="shared" si="3"/>
        <v>24641.505271465212</v>
      </c>
    </row>
    <row r="44" spans="1:7" x14ac:dyDescent="0.3">
      <c r="A44" s="114">
        <f t="shared" si="4"/>
        <v>46692</v>
      </c>
      <c r="B44" s="99">
        <f t="shared" si="5"/>
        <v>30</v>
      </c>
      <c r="C44" s="88">
        <f t="shared" si="6"/>
        <v>24641.505271465212</v>
      </c>
      <c r="D44" s="115">
        <f t="shared" si="8"/>
        <v>119.1006088120819</v>
      </c>
      <c r="E44" s="115">
        <f t="shared" si="9"/>
        <v>891.73237181707964</v>
      </c>
      <c r="F44" s="115">
        <f t="shared" si="7"/>
        <v>1010.8329806291615</v>
      </c>
      <c r="G44" s="88">
        <f t="shared" si="3"/>
        <v>23749.772899648131</v>
      </c>
    </row>
    <row r="45" spans="1:7" x14ac:dyDescent="0.3">
      <c r="A45" s="114">
        <f t="shared" si="4"/>
        <v>46722</v>
      </c>
      <c r="B45" s="99">
        <f t="shared" si="5"/>
        <v>31</v>
      </c>
      <c r="C45" s="88">
        <f t="shared" si="6"/>
        <v>23749.772899648131</v>
      </c>
      <c r="D45" s="115">
        <f t="shared" si="8"/>
        <v>114.790569014966</v>
      </c>
      <c r="E45" s="115">
        <f t="shared" si="9"/>
        <v>896.04241161419554</v>
      </c>
      <c r="F45" s="115">
        <f t="shared" si="7"/>
        <v>1010.8329806291615</v>
      </c>
      <c r="G45" s="88">
        <f t="shared" si="3"/>
        <v>22853.730488033936</v>
      </c>
    </row>
    <row r="46" spans="1:7" x14ac:dyDescent="0.3">
      <c r="A46" s="114">
        <f t="shared" si="4"/>
        <v>46753</v>
      </c>
      <c r="B46" s="99">
        <f t="shared" si="5"/>
        <v>32</v>
      </c>
      <c r="C46" s="88">
        <f t="shared" si="6"/>
        <v>22853.730488033936</v>
      </c>
      <c r="D46" s="115">
        <f t="shared" si="8"/>
        <v>110.45969735883074</v>
      </c>
      <c r="E46" s="115">
        <f t="shared" si="9"/>
        <v>900.37328327033072</v>
      </c>
      <c r="F46" s="115">
        <f t="shared" si="7"/>
        <v>1010.8329806291615</v>
      </c>
      <c r="G46" s="88">
        <f t="shared" si="3"/>
        <v>21953.357204763604</v>
      </c>
    </row>
    <row r="47" spans="1:7" x14ac:dyDescent="0.3">
      <c r="A47" s="114">
        <f t="shared" si="4"/>
        <v>46784</v>
      </c>
      <c r="B47" s="99">
        <f t="shared" si="5"/>
        <v>33</v>
      </c>
      <c r="C47" s="88">
        <f t="shared" si="6"/>
        <v>21953.357204763604</v>
      </c>
      <c r="D47" s="115">
        <f t="shared" si="8"/>
        <v>106.10789315635746</v>
      </c>
      <c r="E47" s="115">
        <f t="shared" si="9"/>
        <v>904.72508747280392</v>
      </c>
      <c r="F47" s="115">
        <f t="shared" si="7"/>
        <v>1010.8329806291614</v>
      </c>
      <c r="G47" s="88">
        <f t="shared" si="3"/>
        <v>21048.632117290799</v>
      </c>
    </row>
    <row r="48" spans="1:7" x14ac:dyDescent="0.3">
      <c r="A48" s="114">
        <f t="shared" si="4"/>
        <v>46813</v>
      </c>
      <c r="B48" s="99">
        <f t="shared" si="5"/>
        <v>34</v>
      </c>
      <c r="C48" s="88">
        <f t="shared" si="6"/>
        <v>21048.632117290799</v>
      </c>
      <c r="D48" s="115">
        <f t="shared" si="8"/>
        <v>101.73505523357225</v>
      </c>
      <c r="E48" s="115">
        <f t="shared" si="9"/>
        <v>909.09792539558919</v>
      </c>
      <c r="F48" s="115">
        <f t="shared" si="7"/>
        <v>1010.8329806291614</v>
      </c>
      <c r="G48" s="88">
        <f t="shared" si="3"/>
        <v>20139.534191895211</v>
      </c>
    </row>
    <row r="49" spans="1:7" x14ac:dyDescent="0.3">
      <c r="A49" s="114">
        <f t="shared" si="4"/>
        <v>46844</v>
      </c>
      <c r="B49" s="99">
        <f t="shared" si="5"/>
        <v>35</v>
      </c>
      <c r="C49" s="88">
        <f t="shared" si="6"/>
        <v>20139.534191895211</v>
      </c>
      <c r="D49" s="115">
        <f t="shared" si="8"/>
        <v>97.341081927493548</v>
      </c>
      <c r="E49" s="115">
        <f t="shared" si="9"/>
        <v>913.49189870166788</v>
      </c>
      <c r="F49" s="115">
        <f t="shared" si="7"/>
        <v>1010.8329806291614</v>
      </c>
      <c r="G49" s="88">
        <f t="shared" si="3"/>
        <v>19226.042293193543</v>
      </c>
    </row>
    <row r="50" spans="1:7" x14ac:dyDescent="0.3">
      <c r="A50" s="114">
        <f t="shared" si="4"/>
        <v>46874</v>
      </c>
      <c r="B50" s="99">
        <f t="shared" si="5"/>
        <v>36</v>
      </c>
      <c r="C50" s="88">
        <f t="shared" si="6"/>
        <v>19226.042293193543</v>
      </c>
      <c r="D50" s="115">
        <f t="shared" si="8"/>
        <v>92.925871083768854</v>
      </c>
      <c r="E50" s="115">
        <f t="shared" si="9"/>
        <v>917.90710954539259</v>
      </c>
      <c r="F50" s="115">
        <f t="shared" si="7"/>
        <v>1010.8329806291614</v>
      </c>
      <c r="G50" s="88">
        <f t="shared" si="3"/>
        <v>18308.135183648152</v>
      </c>
    </row>
    <row r="51" spans="1:7" x14ac:dyDescent="0.3">
      <c r="A51" s="114">
        <f t="shared" si="4"/>
        <v>46905</v>
      </c>
      <c r="B51" s="99">
        <f t="shared" si="5"/>
        <v>37</v>
      </c>
      <c r="C51" s="88">
        <f t="shared" si="6"/>
        <v>18308.135183648152</v>
      </c>
      <c r="D51" s="115">
        <f t="shared" si="8"/>
        <v>88.489320054299426</v>
      </c>
      <c r="E51" s="115">
        <f t="shared" si="9"/>
        <v>922.34366057486204</v>
      </c>
      <c r="F51" s="115">
        <f t="shared" si="7"/>
        <v>1010.8329806291615</v>
      </c>
      <c r="G51" s="88">
        <f t="shared" si="3"/>
        <v>17385.791523073291</v>
      </c>
    </row>
    <row r="52" spans="1:7" x14ac:dyDescent="0.3">
      <c r="A52" s="114">
        <f t="shared" si="4"/>
        <v>46935</v>
      </c>
      <c r="B52" s="99">
        <f t="shared" si="5"/>
        <v>38</v>
      </c>
      <c r="C52" s="88">
        <f t="shared" si="6"/>
        <v>17385.791523073291</v>
      </c>
      <c r="D52" s="115">
        <f t="shared" si="8"/>
        <v>84.031325694854274</v>
      </c>
      <c r="E52" s="115">
        <f t="shared" si="9"/>
        <v>926.80165493430729</v>
      </c>
      <c r="F52" s="115">
        <f t="shared" si="7"/>
        <v>1010.8329806291615</v>
      </c>
      <c r="G52" s="88">
        <f t="shared" si="3"/>
        <v>16458.989868138982</v>
      </c>
    </row>
    <row r="53" spans="1:7" x14ac:dyDescent="0.3">
      <c r="A53" s="114">
        <f t="shared" si="4"/>
        <v>46966</v>
      </c>
      <c r="B53" s="99">
        <f t="shared" si="5"/>
        <v>39</v>
      </c>
      <c r="C53" s="88">
        <f t="shared" si="6"/>
        <v>16458.989868138982</v>
      </c>
      <c r="D53" s="115">
        <f t="shared" si="8"/>
        <v>79.551784362671782</v>
      </c>
      <c r="E53" s="115">
        <f t="shared" si="9"/>
        <v>931.2811962664897</v>
      </c>
      <c r="F53" s="115">
        <f t="shared" si="7"/>
        <v>1010.8329806291615</v>
      </c>
      <c r="G53" s="88">
        <f t="shared" si="3"/>
        <v>15527.708671872493</v>
      </c>
    </row>
    <row r="54" spans="1:7" x14ac:dyDescent="0.3">
      <c r="A54" s="114">
        <f t="shared" si="4"/>
        <v>46997</v>
      </c>
      <c r="B54" s="99">
        <f t="shared" si="5"/>
        <v>40</v>
      </c>
      <c r="C54" s="88">
        <f t="shared" si="6"/>
        <v>15527.708671872493</v>
      </c>
      <c r="D54" s="115">
        <f t="shared" si="8"/>
        <v>75.050591914050429</v>
      </c>
      <c r="E54" s="115">
        <f t="shared" si="9"/>
        <v>935.78238871511098</v>
      </c>
      <c r="F54" s="115">
        <f t="shared" si="7"/>
        <v>1010.8329806291614</v>
      </c>
      <c r="G54" s="88">
        <f t="shared" si="3"/>
        <v>14591.926283157381</v>
      </c>
    </row>
    <row r="55" spans="1:7" x14ac:dyDescent="0.3">
      <c r="A55" s="114">
        <f t="shared" si="4"/>
        <v>47027</v>
      </c>
      <c r="B55" s="99">
        <f t="shared" si="5"/>
        <v>41</v>
      </c>
      <c r="C55" s="88">
        <f t="shared" si="6"/>
        <v>14591.926283157381</v>
      </c>
      <c r="D55" s="115">
        <f t="shared" si="8"/>
        <v>70.527643701927389</v>
      </c>
      <c r="E55" s="115">
        <f t="shared" si="9"/>
        <v>940.30533692723395</v>
      </c>
      <c r="F55" s="115">
        <f t="shared" si="7"/>
        <v>1010.8329806291613</v>
      </c>
      <c r="G55" s="88">
        <f t="shared" si="3"/>
        <v>13651.620946230147</v>
      </c>
    </row>
    <row r="56" spans="1:7" x14ac:dyDescent="0.3">
      <c r="A56" s="114">
        <f t="shared" si="4"/>
        <v>47058</v>
      </c>
      <c r="B56" s="99">
        <f t="shared" si="5"/>
        <v>42</v>
      </c>
      <c r="C56" s="88">
        <f t="shared" si="6"/>
        <v>13651.620946230147</v>
      </c>
      <c r="D56" s="115">
        <f t="shared" si="8"/>
        <v>65.982834573445743</v>
      </c>
      <c r="E56" s="115">
        <f t="shared" si="9"/>
        <v>944.85014605571564</v>
      </c>
      <c r="F56" s="115">
        <f t="shared" si="7"/>
        <v>1010.8329806291614</v>
      </c>
      <c r="G56" s="88">
        <f t="shared" si="3"/>
        <v>12706.77080017443</v>
      </c>
    </row>
    <row r="57" spans="1:7" x14ac:dyDescent="0.3">
      <c r="A57" s="114">
        <f t="shared" si="4"/>
        <v>47088</v>
      </c>
      <c r="B57" s="99">
        <f t="shared" si="5"/>
        <v>43</v>
      </c>
      <c r="C57" s="88">
        <f t="shared" si="6"/>
        <v>12706.77080017443</v>
      </c>
      <c r="D57" s="115">
        <f t="shared" si="8"/>
        <v>61.416058867509804</v>
      </c>
      <c r="E57" s="115">
        <f t="shared" si="9"/>
        <v>949.41692176165168</v>
      </c>
      <c r="F57" s="115">
        <f t="shared" si="7"/>
        <v>1010.8329806291615</v>
      </c>
      <c r="G57" s="88">
        <f t="shared" si="3"/>
        <v>11757.35387841278</v>
      </c>
    </row>
    <row r="58" spans="1:7" x14ac:dyDescent="0.3">
      <c r="A58" s="114">
        <f t="shared" si="4"/>
        <v>47119</v>
      </c>
      <c r="B58" s="99">
        <f t="shared" si="5"/>
        <v>44</v>
      </c>
      <c r="C58" s="88">
        <f t="shared" si="6"/>
        <v>11757.35387841278</v>
      </c>
      <c r="D58" s="115">
        <f t="shared" si="8"/>
        <v>56.827210412328483</v>
      </c>
      <c r="E58" s="115">
        <f t="shared" si="9"/>
        <v>954.00577021683284</v>
      </c>
      <c r="F58" s="115">
        <f t="shared" si="7"/>
        <v>1010.8329806291613</v>
      </c>
      <c r="G58" s="88">
        <f t="shared" si="3"/>
        <v>10803.348108195947</v>
      </c>
    </row>
    <row r="59" spans="1:7" x14ac:dyDescent="0.3">
      <c r="A59" s="114">
        <f t="shared" si="4"/>
        <v>47150</v>
      </c>
      <c r="B59" s="99">
        <f t="shared" si="5"/>
        <v>45</v>
      </c>
      <c r="C59" s="88">
        <f t="shared" si="6"/>
        <v>10803.348108195947</v>
      </c>
      <c r="D59" s="115">
        <f t="shared" si="8"/>
        <v>52.216182522947115</v>
      </c>
      <c r="E59" s="115">
        <f t="shared" si="9"/>
        <v>958.61679810621422</v>
      </c>
      <c r="F59" s="115">
        <f t="shared" si="7"/>
        <v>1010.8329806291613</v>
      </c>
      <c r="G59" s="88">
        <f t="shared" si="3"/>
        <v>9844.7313100897336</v>
      </c>
    </row>
    <row r="60" spans="1:7" x14ac:dyDescent="0.3">
      <c r="A60" s="114">
        <f t="shared" si="4"/>
        <v>47178</v>
      </c>
      <c r="B60" s="99">
        <f t="shared" si="5"/>
        <v>46</v>
      </c>
      <c r="C60" s="88">
        <f t="shared" si="6"/>
        <v>9844.7313100897336</v>
      </c>
      <c r="D60" s="115">
        <f t="shared" si="8"/>
        <v>47.582867998767085</v>
      </c>
      <c r="E60" s="115">
        <f t="shared" si="9"/>
        <v>963.25011263039437</v>
      </c>
      <c r="F60" s="115">
        <f t="shared" si="7"/>
        <v>1010.8329806291615</v>
      </c>
      <c r="G60" s="88">
        <f t="shared" si="3"/>
        <v>8881.4811974593395</v>
      </c>
    </row>
    <row r="61" spans="1:7" x14ac:dyDescent="0.3">
      <c r="A61" s="114">
        <f t="shared" si="4"/>
        <v>47209</v>
      </c>
      <c r="B61" s="99">
        <f t="shared" si="5"/>
        <v>47</v>
      </c>
      <c r="C61" s="88">
        <f t="shared" si="6"/>
        <v>8881.4811974593395</v>
      </c>
      <c r="D61" s="115">
        <f t="shared" si="8"/>
        <v>42.927159121053514</v>
      </c>
      <c r="E61" s="115">
        <f t="shared" si="9"/>
        <v>967.90582150810781</v>
      </c>
      <c r="F61" s="115">
        <f t="shared" si="7"/>
        <v>1010.8329806291613</v>
      </c>
      <c r="G61" s="88">
        <f t="shared" si="3"/>
        <v>7913.5753759512318</v>
      </c>
    </row>
    <row r="62" spans="1:7" x14ac:dyDescent="0.3">
      <c r="A62" s="114">
        <f t="shared" si="4"/>
        <v>47239</v>
      </c>
      <c r="B62" s="99">
        <f t="shared" si="5"/>
        <v>48</v>
      </c>
      <c r="C62" s="88">
        <f t="shared" si="6"/>
        <v>7913.5753759512318</v>
      </c>
      <c r="D62" s="115">
        <f t="shared" si="8"/>
        <v>38.248947650430992</v>
      </c>
      <c r="E62" s="115">
        <f t="shared" si="9"/>
        <v>972.58403297873042</v>
      </c>
      <c r="F62" s="115">
        <f t="shared" si="7"/>
        <v>1010.8329806291614</v>
      </c>
      <c r="G62" s="88">
        <f t="shared" si="3"/>
        <v>6940.9913429725011</v>
      </c>
    </row>
    <row r="63" spans="1:7" x14ac:dyDescent="0.3">
      <c r="A63" s="114">
        <f t="shared" si="4"/>
        <v>47270</v>
      </c>
      <c r="B63" s="99">
        <f t="shared" si="5"/>
        <v>49</v>
      </c>
      <c r="C63" s="88">
        <f t="shared" si="6"/>
        <v>6940.9913429725011</v>
      </c>
      <c r="D63" s="115">
        <f t="shared" si="8"/>
        <v>33.548124824367129</v>
      </c>
      <c r="E63" s="115">
        <f t="shared" si="9"/>
        <v>977.28485580479423</v>
      </c>
      <c r="F63" s="115">
        <f t="shared" si="7"/>
        <v>1010.8329806291614</v>
      </c>
      <c r="G63" s="88">
        <f t="shared" si="3"/>
        <v>5963.7064871677067</v>
      </c>
    </row>
    <row r="64" spans="1:7" x14ac:dyDescent="0.3">
      <c r="A64" s="114">
        <f t="shared" si="4"/>
        <v>47300</v>
      </c>
      <c r="B64" s="99">
        <f t="shared" si="5"/>
        <v>50</v>
      </c>
      <c r="C64" s="88">
        <f t="shared" si="6"/>
        <v>5963.7064871677067</v>
      </c>
      <c r="D64" s="115">
        <f t="shared" si="8"/>
        <v>28.824581354643957</v>
      </c>
      <c r="E64" s="115">
        <f t="shared" si="9"/>
        <v>982.0083992745175</v>
      </c>
      <c r="F64" s="115">
        <f t="shared" si="7"/>
        <v>1010.8329806291615</v>
      </c>
      <c r="G64" s="88">
        <f t="shared" si="3"/>
        <v>4981.698087893189</v>
      </c>
    </row>
    <row r="65" spans="1:7" x14ac:dyDescent="0.3">
      <c r="A65" s="114">
        <f t="shared" si="4"/>
        <v>47331</v>
      </c>
      <c r="B65" s="99">
        <f t="shared" si="5"/>
        <v>51</v>
      </c>
      <c r="C65" s="88">
        <f t="shared" si="6"/>
        <v>4981.698087893189</v>
      </c>
      <c r="D65" s="115">
        <f t="shared" si="8"/>
        <v>24.078207424817123</v>
      </c>
      <c r="E65" s="115">
        <f t="shared" si="9"/>
        <v>986.75477320434436</v>
      </c>
      <c r="F65" s="115">
        <f t="shared" si="7"/>
        <v>1010.8329806291615</v>
      </c>
      <c r="G65" s="88">
        <f t="shared" si="3"/>
        <v>3994.9433146888446</v>
      </c>
    </row>
    <row r="66" spans="1:7" x14ac:dyDescent="0.3">
      <c r="A66" s="114">
        <f t="shared" si="4"/>
        <v>47362</v>
      </c>
      <c r="B66" s="99">
        <f t="shared" si="5"/>
        <v>52</v>
      </c>
      <c r="C66" s="88">
        <f t="shared" si="6"/>
        <v>3994.9433146888446</v>
      </c>
      <c r="D66" s="115">
        <f t="shared" si="8"/>
        <v>19.308892687662791</v>
      </c>
      <c r="E66" s="115">
        <f t="shared" si="9"/>
        <v>991.52408794149858</v>
      </c>
      <c r="F66" s="115">
        <f t="shared" si="7"/>
        <v>1010.8329806291614</v>
      </c>
      <c r="G66" s="88">
        <f t="shared" si="3"/>
        <v>3003.4192267473459</v>
      </c>
    </row>
    <row r="67" spans="1:7" x14ac:dyDescent="0.3">
      <c r="A67" s="114">
        <f t="shared" si="4"/>
        <v>47392</v>
      </c>
      <c r="B67" s="99">
        <f t="shared" si="5"/>
        <v>53</v>
      </c>
      <c r="C67" s="88">
        <f t="shared" si="6"/>
        <v>3003.4192267473459</v>
      </c>
      <c r="D67" s="115">
        <f t="shared" si="8"/>
        <v>14.516526262612214</v>
      </c>
      <c r="E67" s="115">
        <f t="shared" si="9"/>
        <v>996.31645436654924</v>
      </c>
      <c r="F67" s="115">
        <f t="shared" si="7"/>
        <v>1010.8329806291614</v>
      </c>
      <c r="G67" s="88">
        <f t="shared" si="3"/>
        <v>2007.1027723807965</v>
      </c>
    </row>
    <row r="68" spans="1:7" x14ac:dyDescent="0.3">
      <c r="A68" s="114">
        <f t="shared" si="4"/>
        <v>47423</v>
      </c>
      <c r="B68" s="99">
        <f t="shared" si="5"/>
        <v>54</v>
      </c>
      <c r="C68" s="88">
        <f t="shared" si="6"/>
        <v>2007.1027723807965</v>
      </c>
      <c r="D68" s="115">
        <f t="shared" si="8"/>
        <v>9.7009967331738931</v>
      </c>
      <c r="E68" s="115">
        <f t="shared" si="9"/>
        <v>1001.1319838959876</v>
      </c>
      <c r="F68" s="115">
        <f t="shared" si="7"/>
        <v>1010.8329806291614</v>
      </c>
      <c r="G68" s="88">
        <f t="shared" si="3"/>
        <v>1005.970788484809</v>
      </c>
    </row>
    <row r="69" spans="1:7" x14ac:dyDescent="0.3">
      <c r="A69" s="114">
        <f t="shared" si="4"/>
        <v>47453</v>
      </c>
      <c r="B69" s="99">
        <f t="shared" si="5"/>
        <v>55</v>
      </c>
      <c r="C69" s="88">
        <f t="shared" si="6"/>
        <v>1005.970788484809</v>
      </c>
      <c r="D69" s="115">
        <f t="shared" si="8"/>
        <v>4.8621921443432869</v>
      </c>
      <c r="E69" s="115">
        <f t="shared" si="9"/>
        <v>1005.9707884848182</v>
      </c>
      <c r="F69" s="115">
        <f t="shared" si="7"/>
        <v>1010.8329806291615</v>
      </c>
      <c r="G69" s="88">
        <f t="shared" si="3"/>
        <v>-9.2086338554508984E-12</v>
      </c>
    </row>
    <row r="70" spans="1:7" x14ac:dyDescent="0.3">
      <c r="A70" s="114" t="str">
        <f t="shared" si="4"/>
        <v/>
      </c>
      <c r="B70" s="99" t="str">
        <f t="shared" si="5"/>
        <v/>
      </c>
      <c r="C70" s="88" t="str">
        <f t="shared" si="6"/>
        <v/>
      </c>
      <c r="D70" s="115" t="str">
        <f t="shared" si="8"/>
        <v/>
      </c>
      <c r="E70" s="115" t="str">
        <f t="shared" si="9"/>
        <v/>
      </c>
      <c r="F70" s="115" t="str">
        <f t="shared" si="7"/>
        <v/>
      </c>
      <c r="G70" s="88" t="str">
        <f t="shared" si="3"/>
        <v/>
      </c>
    </row>
    <row r="71" spans="1:7" x14ac:dyDescent="0.3">
      <c r="A71" s="114" t="str">
        <f t="shared" si="4"/>
        <v/>
      </c>
      <c r="B71" s="99" t="str">
        <f t="shared" si="5"/>
        <v/>
      </c>
      <c r="C71" s="88" t="str">
        <f t="shared" si="6"/>
        <v/>
      </c>
      <c r="D71" s="115" t="str">
        <f t="shared" si="8"/>
        <v/>
      </c>
      <c r="E71" s="115" t="str">
        <f t="shared" si="9"/>
        <v/>
      </c>
      <c r="F71" s="115" t="str">
        <f t="shared" si="7"/>
        <v/>
      </c>
      <c r="G71" s="88" t="str">
        <f t="shared" si="3"/>
        <v/>
      </c>
    </row>
    <row r="72" spans="1:7" x14ac:dyDescent="0.3">
      <c r="A72" s="114" t="str">
        <f t="shared" si="4"/>
        <v/>
      </c>
      <c r="B72" s="99" t="str">
        <f t="shared" si="5"/>
        <v/>
      </c>
      <c r="C72" s="88" t="str">
        <f t="shared" si="6"/>
        <v/>
      </c>
      <c r="D72" s="115" t="str">
        <f t="shared" si="8"/>
        <v/>
      </c>
      <c r="E72" s="115" t="str">
        <f t="shared" si="9"/>
        <v/>
      </c>
      <c r="F72" s="115" t="str">
        <f t="shared" si="7"/>
        <v/>
      </c>
      <c r="G72" s="88" t="str">
        <f t="shared" si="3"/>
        <v/>
      </c>
    </row>
    <row r="73" spans="1:7" x14ac:dyDescent="0.3">
      <c r="A73" s="114" t="str">
        <f t="shared" si="4"/>
        <v/>
      </c>
      <c r="B73" s="99" t="str">
        <f t="shared" si="5"/>
        <v/>
      </c>
      <c r="C73" s="88" t="str">
        <f t="shared" si="6"/>
        <v/>
      </c>
      <c r="D73" s="115" t="str">
        <f t="shared" si="8"/>
        <v/>
      </c>
      <c r="E73" s="115" t="str">
        <f t="shared" si="9"/>
        <v/>
      </c>
      <c r="F73" s="115" t="str">
        <f t="shared" si="7"/>
        <v/>
      </c>
      <c r="G73" s="88" t="str">
        <f t="shared" si="3"/>
        <v/>
      </c>
    </row>
    <row r="74" spans="1:7" x14ac:dyDescent="0.3">
      <c r="A74" s="114" t="str">
        <f t="shared" si="4"/>
        <v/>
      </c>
      <c r="B74" s="99" t="str">
        <f t="shared" si="5"/>
        <v/>
      </c>
      <c r="C74" s="88" t="str">
        <f t="shared" si="6"/>
        <v/>
      </c>
      <c r="D74" s="115" t="str">
        <f t="shared" si="8"/>
        <v/>
      </c>
      <c r="E74" s="115" t="str">
        <f t="shared" si="9"/>
        <v/>
      </c>
      <c r="F74" s="115" t="str">
        <f t="shared" si="7"/>
        <v/>
      </c>
      <c r="G74" s="88" t="str">
        <f t="shared" si="3"/>
        <v/>
      </c>
    </row>
    <row r="75" spans="1:7" x14ac:dyDescent="0.3">
      <c r="A75" s="114" t="str">
        <f t="shared" si="4"/>
        <v/>
      </c>
      <c r="B75" s="99" t="str">
        <f t="shared" si="5"/>
        <v/>
      </c>
      <c r="C75" s="88" t="str">
        <f t="shared" si="6"/>
        <v/>
      </c>
      <c r="D75" s="115" t="str">
        <f t="shared" si="8"/>
        <v/>
      </c>
      <c r="E75" s="115" t="str">
        <f t="shared" si="9"/>
        <v/>
      </c>
      <c r="F75" s="115" t="str">
        <f t="shared" si="7"/>
        <v/>
      </c>
      <c r="G75" s="88" t="str">
        <f t="shared" si="3"/>
        <v/>
      </c>
    </row>
    <row r="76" spans="1:7" x14ac:dyDescent="0.3">
      <c r="A76" s="114" t="str">
        <f t="shared" si="4"/>
        <v/>
      </c>
      <c r="B76" s="99" t="str">
        <f t="shared" si="5"/>
        <v/>
      </c>
      <c r="C76" s="88" t="str">
        <f t="shared" si="6"/>
        <v/>
      </c>
      <c r="D76" s="115" t="str">
        <f t="shared" si="8"/>
        <v/>
      </c>
      <c r="E76" s="115" t="str">
        <f t="shared" si="9"/>
        <v/>
      </c>
      <c r="F76" s="115" t="str">
        <f t="shared" si="7"/>
        <v/>
      </c>
      <c r="G76" s="88" t="str">
        <f t="shared" si="3"/>
        <v/>
      </c>
    </row>
    <row r="77" spans="1:7" x14ac:dyDescent="0.3">
      <c r="A77" s="114" t="str">
        <f t="shared" si="4"/>
        <v/>
      </c>
      <c r="B77" s="99" t="str">
        <f t="shared" si="5"/>
        <v/>
      </c>
      <c r="C77" s="88" t="str">
        <f t="shared" si="6"/>
        <v/>
      </c>
      <c r="D77" s="115" t="str">
        <f t="shared" si="8"/>
        <v/>
      </c>
      <c r="E77" s="115" t="str">
        <f t="shared" si="9"/>
        <v/>
      </c>
      <c r="F77" s="115" t="str">
        <f t="shared" si="7"/>
        <v/>
      </c>
      <c r="G77" s="88" t="str">
        <f t="shared" si="3"/>
        <v/>
      </c>
    </row>
    <row r="78" spans="1:7" x14ac:dyDescent="0.3">
      <c r="A78" s="114" t="str">
        <f t="shared" si="4"/>
        <v/>
      </c>
      <c r="B78" s="99" t="str">
        <f t="shared" si="5"/>
        <v/>
      </c>
      <c r="C78" s="88" t="str">
        <f t="shared" si="6"/>
        <v/>
      </c>
      <c r="D78" s="115" t="str">
        <f t="shared" si="8"/>
        <v/>
      </c>
      <c r="E78" s="115" t="str">
        <f t="shared" si="9"/>
        <v/>
      </c>
      <c r="F78" s="115" t="str">
        <f t="shared" si="7"/>
        <v/>
      </c>
      <c r="G78" s="88" t="str">
        <f t="shared" si="3"/>
        <v/>
      </c>
    </row>
    <row r="79" spans="1:7" x14ac:dyDescent="0.3">
      <c r="A79" s="114" t="str">
        <f t="shared" si="4"/>
        <v/>
      </c>
      <c r="B79" s="99" t="str">
        <f t="shared" si="5"/>
        <v/>
      </c>
      <c r="C79" s="88" t="str">
        <f t="shared" si="6"/>
        <v/>
      </c>
      <c r="D79" s="115" t="str">
        <f t="shared" si="8"/>
        <v/>
      </c>
      <c r="E79" s="115" t="str">
        <f t="shared" si="9"/>
        <v/>
      </c>
      <c r="F79" s="115" t="str">
        <f t="shared" si="7"/>
        <v/>
      </c>
      <c r="G79" s="88" t="str">
        <f t="shared" si="3"/>
        <v/>
      </c>
    </row>
    <row r="80" spans="1:7" x14ac:dyDescent="0.3">
      <c r="A80" s="114" t="str">
        <f t="shared" si="4"/>
        <v/>
      </c>
      <c r="B80" s="99" t="str">
        <f t="shared" si="5"/>
        <v/>
      </c>
      <c r="C80" s="88" t="str">
        <f t="shared" si="6"/>
        <v/>
      </c>
      <c r="D80" s="115" t="str">
        <f t="shared" si="8"/>
        <v/>
      </c>
      <c r="E80" s="115" t="str">
        <f t="shared" si="9"/>
        <v/>
      </c>
      <c r="F80" s="115" t="str">
        <f t="shared" si="7"/>
        <v/>
      </c>
      <c r="G80" s="88" t="str">
        <f t="shared" ref="G80:G143" si="10">IF(B80="","",SUM(C80)-SUM(E80))</f>
        <v/>
      </c>
    </row>
    <row r="81" spans="1:7" x14ac:dyDescent="0.3">
      <c r="A81" s="114" t="str">
        <f t="shared" ref="A81:A143" si="11">IF(B81="","",EDATE(A80,1))</f>
        <v/>
      </c>
      <c r="B81" s="99" t="str">
        <f t="shared" ref="B81:B143" si="12">IF(B80="","",IF(SUM(B80)+1&lt;=$E$7,SUM(B80)+1,""))</f>
        <v/>
      </c>
      <c r="C81" s="88" t="str">
        <f t="shared" ref="C81:C143" si="13">IF(B81="","",G80)</f>
        <v/>
      </c>
      <c r="D81" s="115" t="str">
        <f t="shared" si="8"/>
        <v/>
      </c>
      <c r="E81" s="115" t="str">
        <f t="shared" si="9"/>
        <v/>
      </c>
      <c r="F81" s="115" t="str">
        <f t="shared" ref="F81:F143" si="14">IF(B81="","",SUM(D81:E81))</f>
        <v/>
      </c>
      <c r="G81" s="88" t="str">
        <f t="shared" si="10"/>
        <v/>
      </c>
    </row>
    <row r="82" spans="1:7" x14ac:dyDescent="0.3">
      <c r="A82" s="114" t="str">
        <f t="shared" si="11"/>
        <v/>
      </c>
      <c r="B82" s="99" t="str">
        <f t="shared" si="12"/>
        <v/>
      </c>
      <c r="C82" s="88" t="str">
        <f t="shared" si="13"/>
        <v/>
      </c>
      <c r="D82" s="115" t="str">
        <f t="shared" si="8"/>
        <v/>
      </c>
      <c r="E82" s="115" t="str">
        <f t="shared" si="9"/>
        <v/>
      </c>
      <c r="F82" s="115" t="str">
        <f t="shared" si="14"/>
        <v/>
      </c>
      <c r="G82" s="88" t="str">
        <f t="shared" si="10"/>
        <v/>
      </c>
    </row>
    <row r="83" spans="1:7" x14ac:dyDescent="0.3">
      <c r="A83" s="114" t="str">
        <f t="shared" si="11"/>
        <v/>
      </c>
      <c r="B83" s="99" t="str">
        <f t="shared" si="12"/>
        <v/>
      </c>
      <c r="C83" s="88" t="str">
        <f t="shared" si="13"/>
        <v/>
      </c>
      <c r="D83" s="115" t="str">
        <f t="shared" si="8"/>
        <v/>
      </c>
      <c r="E83" s="115" t="str">
        <f t="shared" si="9"/>
        <v/>
      </c>
      <c r="F83" s="115" t="str">
        <f t="shared" si="14"/>
        <v/>
      </c>
      <c r="G83" s="88" t="str">
        <f t="shared" si="10"/>
        <v/>
      </c>
    </row>
    <row r="84" spans="1:7" x14ac:dyDescent="0.3">
      <c r="A84" s="114" t="str">
        <f t="shared" si="11"/>
        <v/>
      </c>
      <c r="B84" s="99" t="str">
        <f t="shared" si="12"/>
        <v/>
      </c>
      <c r="C84" s="88" t="str">
        <f t="shared" si="13"/>
        <v/>
      </c>
      <c r="D84" s="115" t="str">
        <f t="shared" si="8"/>
        <v/>
      </c>
      <c r="E84" s="115" t="str">
        <f t="shared" si="9"/>
        <v/>
      </c>
      <c r="F84" s="115" t="str">
        <f t="shared" si="14"/>
        <v/>
      </c>
      <c r="G84" s="88" t="str">
        <f t="shared" si="10"/>
        <v/>
      </c>
    </row>
    <row r="85" spans="1:7" x14ac:dyDescent="0.3">
      <c r="A85" s="114" t="str">
        <f t="shared" si="11"/>
        <v/>
      </c>
      <c r="B85" s="99" t="str">
        <f t="shared" si="12"/>
        <v/>
      </c>
      <c r="C85" s="88" t="str">
        <f t="shared" si="13"/>
        <v/>
      </c>
      <c r="D85" s="115" t="str">
        <f t="shared" si="8"/>
        <v/>
      </c>
      <c r="E85" s="115" t="str">
        <f t="shared" si="9"/>
        <v/>
      </c>
      <c r="F85" s="115" t="str">
        <f t="shared" si="14"/>
        <v/>
      </c>
      <c r="G85" s="88" t="str">
        <f t="shared" si="10"/>
        <v/>
      </c>
    </row>
    <row r="86" spans="1:7" x14ac:dyDescent="0.3">
      <c r="A86" s="114" t="str">
        <f t="shared" si="11"/>
        <v/>
      </c>
      <c r="B86" s="99" t="str">
        <f t="shared" si="12"/>
        <v/>
      </c>
      <c r="C86" s="88" t="str">
        <f t="shared" si="13"/>
        <v/>
      </c>
      <c r="D86" s="115" t="str">
        <f t="shared" si="8"/>
        <v/>
      </c>
      <c r="E86" s="115" t="str">
        <f t="shared" si="9"/>
        <v/>
      </c>
      <c r="F86" s="115" t="str">
        <f t="shared" si="14"/>
        <v/>
      </c>
      <c r="G86" s="88" t="str">
        <f t="shared" si="10"/>
        <v/>
      </c>
    </row>
    <row r="87" spans="1:7" x14ac:dyDescent="0.3">
      <c r="A87" s="114" t="str">
        <f t="shared" si="11"/>
        <v/>
      </c>
      <c r="B87" s="99" t="str">
        <f t="shared" si="12"/>
        <v/>
      </c>
      <c r="C87" s="88" t="str">
        <f t="shared" si="13"/>
        <v/>
      </c>
      <c r="D87" s="115" t="str">
        <f t="shared" ref="D87:D143" si="15">IF(B87="","",IPMT($E$11/12,B87-7,$E$7-7,-$C$22,$E$9,0))</f>
        <v/>
      </c>
      <c r="E87" s="115" t="str">
        <f t="shared" ref="E87:E143" si="16">IF(B87="","",PPMT($E$11/12,B87-7,$E$7-7,-$C$22,$E$9,0))</f>
        <v/>
      </c>
      <c r="F87" s="115" t="str">
        <f t="shared" si="14"/>
        <v/>
      </c>
      <c r="G87" s="88" t="str">
        <f t="shared" si="10"/>
        <v/>
      </c>
    </row>
    <row r="88" spans="1:7" x14ac:dyDescent="0.3">
      <c r="A88" s="114" t="str">
        <f t="shared" si="11"/>
        <v/>
      </c>
      <c r="B88" s="99" t="str">
        <f t="shared" si="12"/>
        <v/>
      </c>
      <c r="C88" s="88" t="str">
        <f t="shared" si="13"/>
        <v/>
      </c>
      <c r="D88" s="115" t="str">
        <f t="shared" si="15"/>
        <v/>
      </c>
      <c r="E88" s="115" t="str">
        <f t="shared" si="16"/>
        <v/>
      </c>
      <c r="F88" s="115" t="str">
        <f t="shared" si="14"/>
        <v/>
      </c>
      <c r="G88" s="88" t="str">
        <f t="shared" si="10"/>
        <v/>
      </c>
    </row>
    <row r="89" spans="1:7" x14ac:dyDescent="0.3">
      <c r="A89" s="114" t="str">
        <f t="shared" si="11"/>
        <v/>
      </c>
      <c r="B89" s="99" t="str">
        <f t="shared" si="12"/>
        <v/>
      </c>
      <c r="C89" s="88" t="str">
        <f t="shared" si="13"/>
        <v/>
      </c>
      <c r="D89" s="115" t="str">
        <f t="shared" si="15"/>
        <v/>
      </c>
      <c r="E89" s="115" t="str">
        <f t="shared" si="16"/>
        <v/>
      </c>
      <c r="F89" s="115" t="str">
        <f t="shared" si="14"/>
        <v/>
      </c>
      <c r="G89" s="88" t="str">
        <f t="shared" si="10"/>
        <v/>
      </c>
    </row>
    <row r="90" spans="1:7" x14ac:dyDescent="0.3">
      <c r="A90" s="114" t="str">
        <f t="shared" si="11"/>
        <v/>
      </c>
      <c r="B90" s="99" t="str">
        <f t="shared" si="12"/>
        <v/>
      </c>
      <c r="C90" s="88" t="str">
        <f t="shared" si="13"/>
        <v/>
      </c>
      <c r="D90" s="115" t="str">
        <f t="shared" si="15"/>
        <v/>
      </c>
      <c r="E90" s="115" t="str">
        <f t="shared" si="16"/>
        <v/>
      </c>
      <c r="F90" s="115" t="str">
        <f t="shared" si="14"/>
        <v/>
      </c>
      <c r="G90" s="88" t="str">
        <f t="shared" si="10"/>
        <v/>
      </c>
    </row>
    <row r="91" spans="1:7" x14ac:dyDescent="0.3">
      <c r="A91" s="114" t="str">
        <f t="shared" si="11"/>
        <v/>
      </c>
      <c r="B91" s="99" t="str">
        <f t="shared" si="12"/>
        <v/>
      </c>
      <c r="C91" s="88" t="str">
        <f t="shared" si="13"/>
        <v/>
      </c>
      <c r="D91" s="115" t="str">
        <f t="shared" si="15"/>
        <v/>
      </c>
      <c r="E91" s="115" t="str">
        <f t="shared" si="16"/>
        <v/>
      </c>
      <c r="F91" s="115" t="str">
        <f t="shared" si="14"/>
        <v/>
      </c>
      <c r="G91" s="88" t="str">
        <f t="shared" si="10"/>
        <v/>
      </c>
    </row>
    <row r="92" spans="1:7" x14ac:dyDescent="0.3">
      <c r="A92" s="114" t="str">
        <f t="shared" si="11"/>
        <v/>
      </c>
      <c r="B92" s="99" t="str">
        <f t="shared" si="12"/>
        <v/>
      </c>
      <c r="C92" s="88" t="str">
        <f t="shared" si="13"/>
        <v/>
      </c>
      <c r="D92" s="115" t="str">
        <f t="shared" si="15"/>
        <v/>
      </c>
      <c r="E92" s="115" t="str">
        <f t="shared" si="16"/>
        <v/>
      </c>
      <c r="F92" s="115" t="str">
        <f t="shared" si="14"/>
        <v/>
      </c>
      <c r="G92" s="88" t="str">
        <f t="shared" si="10"/>
        <v/>
      </c>
    </row>
    <row r="93" spans="1:7" x14ac:dyDescent="0.3">
      <c r="A93" s="114" t="str">
        <f t="shared" si="11"/>
        <v/>
      </c>
      <c r="B93" s="99" t="str">
        <f t="shared" si="12"/>
        <v/>
      </c>
      <c r="C93" s="88" t="str">
        <f t="shared" si="13"/>
        <v/>
      </c>
      <c r="D93" s="115" t="str">
        <f t="shared" si="15"/>
        <v/>
      </c>
      <c r="E93" s="115" t="str">
        <f t="shared" si="16"/>
        <v/>
      </c>
      <c r="F93" s="115" t="str">
        <f t="shared" si="14"/>
        <v/>
      </c>
      <c r="G93" s="88" t="str">
        <f t="shared" si="10"/>
        <v/>
      </c>
    </row>
    <row r="94" spans="1:7" x14ac:dyDescent="0.3">
      <c r="A94" s="114" t="str">
        <f t="shared" si="11"/>
        <v/>
      </c>
      <c r="B94" s="99" t="str">
        <f t="shared" si="12"/>
        <v/>
      </c>
      <c r="C94" s="88" t="str">
        <f t="shared" si="13"/>
        <v/>
      </c>
      <c r="D94" s="115" t="str">
        <f t="shared" si="15"/>
        <v/>
      </c>
      <c r="E94" s="115" t="str">
        <f t="shared" si="16"/>
        <v/>
      </c>
      <c r="F94" s="115" t="str">
        <f t="shared" si="14"/>
        <v/>
      </c>
      <c r="G94" s="88" t="str">
        <f t="shared" si="10"/>
        <v/>
      </c>
    </row>
    <row r="95" spans="1:7" x14ac:dyDescent="0.3">
      <c r="A95" s="114" t="str">
        <f t="shared" si="11"/>
        <v/>
      </c>
      <c r="B95" s="99" t="str">
        <f t="shared" si="12"/>
        <v/>
      </c>
      <c r="C95" s="88" t="str">
        <f t="shared" si="13"/>
        <v/>
      </c>
      <c r="D95" s="115" t="str">
        <f t="shared" si="15"/>
        <v/>
      </c>
      <c r="E95" s="115" t="str">
        <f t="shared" si="16"/>
        <v/>
      </c>
      <c r="F95" s="115" t="str">
        <f t="shared" si="14"/>
        <v/>
      </c>
      <c r="G95" s="88" t="str">
        <f t="shared" si="10"/>
        <v/>
      </c>
    </row>
    <row r="96" spans="1:7" x14ac:dyDescent="0.3">
      <c r="A96" s="114" t="str">
        <f t="shared" si="11"/>
        <v/>
      </c>
      <c r="B96" s="99" t="str">
        <f t="shared" si="12"/>
        <v/>
      </c>
      <c r="C96" s="88" t="str">
        <f t="shared" si="13"/>
        <v/>
      </c>
      <c r="D96" s="115" t="str">
        <f t="shared" si="15"/>
        <v/>
      </c>
      <c r="E96" s="115" t="str">
        <f t="shared" si="16"/>
        <v/>
      </c>
      <c r="F96" s="115" t="str">
        <f t="shared" si="14"/>
        <v/>
      </c>
      <c r="G96" s="88" t="str">
        <f t="shared" si="10"/>
        <v/>
      </c>
    </row>
    <row r="97" spans="1:7" x14ac:dyDescent="0.3">
      <c r="A97" s="114" t="str">
        <f t="shared" si="11"/>
        <v/>
      </c>
      <c r="B97" s="99" t="str">
        <f t="shared" si="12"/>
        <v/>
      </c>
      <c r="C97" s="88" t="str">
        <f t="shared" si="13"/>
        <v/>
      </c>
      <c r="D97" s="115" t="str">
        <f t="shared" si="15"/>
        <v/>
      </c>
      <c r="E97" s="115" t="str">
        <f t="shared" si="16"/>
        <v/>
      </c>
      <c r="F97" s="115" t="str">
        <f t="shared" si="14"/>
        <v/>
      </c>
      <c r="G97" s="88" t="str">
        <f t="shared" si="10"/>
        <v/>
      </c>
    </row>
    <row r="98" spans="1:7" x14ac:dyDescent="0.3">
      <c r="A98" s="114" t="str">
        <f t="shared" si="11"/>
        <v/>
      </c>
      <c r="B98" s="99" t="str">
        <f t="shared" si="12"/>
        <v/>
      </c>
      <c r="C98" s="88" t="str">
        <f t="shared" si="13"/>
        <v/>
      </c>
      <c r="D98" s="115" t="str">
        <f t="shared" si="15"/>
        <v/>
      </c>
      <c r="E98" s="115" t="str">
        <f t="shared" si="16"/>
        <v/>
      </c>
      <c r="F98" s="115" t="str">
        <f t="shared" si="14"/>
        <v/>
      </c>
      <c r="G98" s="88" t="str">
        <f t="shared" si="10"/>
        <v/>
      </c>
    </row>
    <row r="99" spans="1:7" x14ac:dyDescent="0.3">
      <c r="A99" s="114" t="str">
        <f t="shared" si="11"/>
        <v/>
      </c>
      <c r="B99" s="99" t="str">
        <f t="shared" si="12"/>
        <v/>
      </c>
      <c r="C99" s="88" t="str">
        <f t="shared" si="13"/>
        <v/>
      </c>
      <c r="D99" s="115" t="str">
        <f t="shared" si="15"/>
        <v/>
      </c>
      <c r="E99" s="115" t="str">
        <f t="shared" si="16"/>
        <v/>
      </c>
      <c r="F99" s="115" t="str">
        <f t="shared" si="14"/>
        <v/>
      </c>
      <c r="G99" s="88" t="str">
        <f t="shared" si="10"/>
        <v/>
      </c>
    </row>
    <row r="100" spans="1:7" x14ac:dyDescent="0.3">
      <c r="A100" s="114" t="str">
        <f t="shared" si="11"/>
        <v/>
      </c>
      <c r="B100" s="99" t="str">
        <f t="shared" si="12"/>
        <v/>
      </c>
      <c r="C100" s="88" t="str">
        <f t="shared" si="13"/>
        <v/>
      </c>
      <c r="D100" s="115" t="str">
        <f t="shared" si="15"/>
        <v/>
      </c>
      <c r="E100" s="115" t="str">
        <f t="shared" si="16"/>
        <v/>
      </c>
      <c r="F100" s="115" t="str">
        <f t="shared" si="14"/>
        <v/>
      </c>
      <c r="G100" s="88" t="str">
        <f t="shared" si="10"/>
        <v/>
      </c>
    </row>
    <row r="101" spans="1:7" x14ac:dyDescent="0.3">
      <c r="A101" s="114" t="str">
        <f t="shared" si="11"/>
        <v/>
      </c>
      <c r="B101" s="99" t="str">
        <f t="shared" si="12"/>
        <v/>
      </c>
      <c r="C101" s="88" t="str">
        <f t="shared" si="13"/>
        <v/>
      </c>
      <c r="D101" s="115" t="str">
        <f t="shared" si="15"/>
        <v/>
      </c>
      <c r="E101" s="115" t="str">
        <f t="shared" si="16"/>
        <v/>
      </c>
      <c r="F101" s="115" t="str">
        <f t="shared" si="14"/>
        <v/>
      </c>
      <c r="G101" s="88" t="str">
        <f t="shared" si="10"/>
        <v/>
      </c>
    </row>
    <row r="102" spans="1:7" x14ac:dyDescent="0.3">
      <c r="A102" s="114" t="str">
        <f t="shared" si="11"/>
        <v/>
      </c>
      <c r="B102" s="99" t="str">
        <f t="shared" si="12"/>
        <v/>
      </c>
      <c r="C102" s="88" t="str">
        <f t="shared" si="13"/>
        <v/>
      </c>
      <c r="D102" s="115" t="str">
        <f t="shared" si="15"/>
        <v/>
      </c>
      <c r="E102" s="115" t="str">
        <f t="shared" si="16"/>
        <v/>
      </c>
      <c r="F102" s="115" t="str">
        <f t="shared" si="14"/>
        <v/>
      </c>
      <c r="G102" s="88" t="str">
        <f t="shared" si="10"/>
        <v/>
      </c>
    </row>
    <row r="103" spans="1:7" x14ac:dyDescent="0.3">
      <c r="A103" s="114" t="str">
        <f t="shared" si="11"/>
        <v/>
      </c>
      <c r="B103" s="99" t="str">
        <f t="shared" si="12"/>
        <v/>
      </c>
      <c r="C103" s="88" t="str">
        <f t="shared" si="13"/>
        <v/>
      </c>
      <c r="D103" s="115" t="str">
        <f t="shared" si="15"/>
        <v/>
      </c>
      <c r="E103" s="115" t="str">
        <f t="shared" si="16"/>
        <v/>
      </c>
      <c r="F103" s="115" t="str">
        <f t="shared" si="14"/>
        <v/>
      </c>
      <c r="G103" s="88" t="str">
        <f t="shared" si="10"/>
        <v/>
      </c>
    </row>
    <row r="104" spans="1:7" x14ac:dyDescent="0.3">
      <c r="A104" s="114" t="str">
        <f t="shared" si="11"/>
        <v/>
      </c>
      <c r="B104" s="99" t="str">
        <f t="shared" si="12"/>
        <v/>
      </c>
      <c r="C104" s="88" t="str">
        <f t="shared" si="13"/>
        <v/>
      </c>
      <c r="D104" s="115" t="str">
        <f t="shared" si="15"/>
        <v/>
      </c>
      <c r="E104" s="115" t="str">
        <f t="shared" si="16"/>
        <v/>
      </c>
      <c r="F104" s="115" t="str">
        <f t="shared" si="14"/>
        <v/>
      </c>
      <c r="G104" s="88" t="str">
        <f t="shared" si="10"/>
        <v/>
      </c>
    </row>
    <row r="105" spans="1:7" x14ac:dyDescent="0.3">
      <c r="A105" s="114" t="str">
        <f t="shared" si="11"/>
        <v/>
      </c>
      <c r="B105" s="99" t="str">
        <f t="shared" si="12"/>
        <v/>
      </c>
      <c r="C105" s="88" t="str">
        <f t="shared" si="13"/>
        <v/>
      </c>
      <c r="D105" s="115" t="str">
        <f t="shared" si="15"/>
        <v/>
      </c>
      <c r="E105" s="115" t="str">
        <f t="shared" si="16"/>
        <v/>
      </c>
      <c r="F105" s="115" t="str">
        <f t="shared" si="14"/>
        <v/>
      </c>
      <c r="G105" s="88" t="str">
        <f t="shared" si="10"/>
        <v/>
      </c>
    </row>
    <row r="106" spans="1:7" x14ac:dyDescent="0.3">
      <c r="A106" s="114" t="str">
        <f t="shared" si="11"/>
        <v/>
      </c>
      <c r="B106" s="99" t="str">
        <f t="shared" si="12"/>
        <v/>
      </c>
      <c r="C106" s="88" t="str">
        <f t="shared" si="13"/>
        <v/>
      </c>
      <c r="D106" s="115" t="str">
        <f t="shared" si="15"/>
        <v/>
      </c>
      <c r="E106" s="115" t="str">
        <f t="shared" si="16"/>
        <v/>
      </c>
      <c r="F106" s="115" t="str">
        <f t="shared" si="14"/>
        <v/>
      </c>
      <c r="G106" s="88" t="str">
        <f t="shared" si="10"/>
        <v/>
      </c>
    </row>
    <row r="107" spans="1:7" x14ac:dyDescent="0.3">
      <c r="A107" s="114" t="str">
        <f t="shared" si="11"/>
        <v/>
      </c>
      <c r="B107" s="99" t="str">
        <f t="shared" si="12"/>
        <v/>
      </c>
      <c r="C107" s="88" t="str">
        <f t="shared" si="13"/>
        <v/>
      </c>
      <c r="D107" s="115" t="str">
        <f t="shared" si="15"/>
        <v/>
      </c>
      <c r="E107" s="115" t="str">
        <f t="shared" si="16"/>
        <v/>
      </c>
      <c r="F107" s="115" t="str">
        <f t="shared" si="14"/>
        <v/>
      </c>
      <c r="G107" s="88" t="str">
        <f t="shared" si="10"/>
        <v/>
      </c>
    </row>
    <row r="108" spans="1:7" x14ac:dyDescent="0.3">
      <c r="A108" s="114" t="str">
        <f t="shared" si="11"/>
        <v/>
      </c>
      <c r="B108" s="99" t="str">
        <f t="shared" si="12"/>
        <v/>
      </c>
      <c r="C108" s="88" t="str">
        <f t="shared" si="13"/>
        <v/>
      </c>
      <c r="D108" s="115" t="str">
        <f t="shared" si="15"/>
        <v/>
      </c>
      <c r="E108" s="115" t="str">
        <f t="shared" si="16"/>
        <v/>
      </c>
      <c r="F108" s="115" t="str">
        <f t="shared" si="14"/>
        <v/>
      </c>
      <c r="G108" s="88" t="str">
        <f t="shared" si="10"/>
        <v/>
      </c>
    </row>
    <row r="109" spans="1:7" x14ac:dyDescent="0.3">
      <c r="A109" s="114" t="str">
        <f t="shared" si="11"/>
        <v/>
      </c>
      <c r="B109" s="99" t="str">
        <f t="shared" si="12"/>
        <v/>
      </c>
      <c r="C109" s="88" t="str">
        <f t="shared" si="13"/>
        <v/>
      </c>
      <c r="D109" s="115" t="str">
        <f t="shared" si="15"/>
        <v/>
      </c>
      <c r="E109" s="115" t="str">
        <f t="shared" si="16"/>
        <v/>
      </c>
      <c r="F109" s="115" t="str">
        <f t="shared" si="14"/>
        <v/>
      </c>
      <c r="G109" s="88" t="str">
        <f t="shared" si="10"/>
        <v/>
      </c>
    </row>
    <row r="110" spans="1:7" x14ac:dyDescent="0.3">
      <c r="A110" s="114" t="str">
        <f t="shared" si="11"/>
        <v/>
      </c>
      <c r="B110" s="99" t="str">
        <f t="shared" si="12"/>
        <v/>
      </c>
      <c r="C110" s="88" t="str">
        <f t="shared" si="13"/>
        <v/>
      </c>
      <c r="D110" s="115" t="str">
        <f t="shared" si="15"/>
        <v/>
      </c>
      <c r="E110" s="115" t="str">
        <f t="shared" si="16"/>
        <v/>
      </c>
      <c r="F110" s="115" t="str">
        <f t="shared" si="14"/>
        <v/>
      </c>
      <c r="G110" s="88" t="str">
        <f t="shared" si="10"/>
        <v/>
      </c>
    </row>
    <row r="111" spans="1:7" x14ac:dyDescent="0.3">
      <c r="A111" s="114" t="str">
        <f t="shared" si="11"/>
        <v/>
      </c>
      <c r="B111" s="99" t="str">
        <f t="shared" si="12"/>
        <v/>
      </c>
      <c r="C111" s="88" t="str">
        <f t="shared" si="13"/>
        <v/>
      </c>
      <c r="D111" s="115" t="str">
        <f t="shared" si="15"/>
        <v/>
      </c>
      <c r="E111" s="115" t="str">
        <f t="shared" si="16"/>
        <v/>
      </c>
      <c r="F111" s="115" t="str">
        <f t="shared" si="14"/>
        <v/>
      </c>
      <c r="G111" s="88" t="str">
        <f t="shared" si="10"/>
        <v/>
      </c>
    </row>
    <row r="112" spans="1:7" x14ac:dyDescent="0.3">
      <c r="A112" s="114" t="str">
        <f t="shared" si="11"/>
        <v/>
      </c>
      <c r="B112" s="99" t="str">
        <f t="shared" si="12"/>
        <v/>
      </c>
      <c r="C112" s="88" t="str">
        <f t="shared" si="13"/>
        <v/>
      </c>
      <c r="D112" s="115" t="str">
        <f t="shared" si="15"/>
        <v/>
      </c>
      <c r="E112" s="115" t="str">
        <f t="shared" si="16"/>
        <v/>
      </c>
      <c r="F112" s="115" t="str">
        <f t="shared" si="14"/>
        <v/>
      </c>
      <c r="G112" s="88" t="str">
        <f t="shared" si="10"/>
        <v/>
      </c>
    </row>
    <row r="113" spans="1:7" x14ac:dyDescent="0.3">
      <c r="A113" s="114" t="str">
        <f t="shared" si="11"/>
        <v/>
      </c>
      <c r="B113" s="99" t="str">
        <f t="shared" si="12"/>
        <v/>
      </c>
      <c r="C113" s="88" t="str">
        <f t="shared" si="13"/>
        <v/>
      </c>
      <c r="D113" s="115" t="str">
        <f t="shared" si="15"/>
        <v/>
      </c>
      <c r="E113" s="115" t="str">
        <f t="shared" si="16"/>
        <v/>
      </c>
      <c r="F113" s="115" t="str">
        <f t="shared" si="14"/>
        <v/>
      </c>
      <c r="G113" s="88" t="str">
        <f t="shared" si="10"/>
        <v/>
      </c>
    </row>
    <row r="114" spans="1:7" x14ac:dyDescent="0.3">
      <c r="A114" s="114" t="str">
        <f t="shared" si="11"/>
        <v/>
      </c>
      <c r="B114" s="99" t="str">
        <f t="shared" si="12"/>
        <v/>
      </c>
      <c r="C114" s="88" t="str">
        <f t="shared" si="13"/>
        <v/>
      </c>
      <c r="D114" s="115" t="str">
        <f t="shared" si="15"/>
        <v/>
      </c>
      <c r="E114" s="115" t="str">
        <f t="shared" si="16"/>
        <v/>
      </c>
      <c r="F114" s="115" t="str">
        <f t="shared" si="14"/>
        <v/>
      </c>
      <c r="G114" s="88" t="str">
        <f t="shared" si="10"/>
        <v/>
      </c>
    </row>
    <row r="115" spans="1:7" x14ac:dyDescent="0.3">
      <c r="A115" s="114" t="str">
        <f t="shared" si="11"/>
        <v/>
      </c>
      <c r="B115" s="99" t="str">
        <f t="shared" si="12"/>
        <v/>
      </c>
      <c r="C115" s="88" t="str">
        <f t="shared" si="13"/>
        <v/>
      </c>
      <c r="D115" s="115" t="str">
        <f t="shared" si="15"/>
        <v/>
      </c>
      <c r="E115" s="115" t="str">
        <f t="shared" si="16"/>
        <v/>
      </c>
      <c r="F115" s="115" t="str">
        <f t="shared" si="14"/>
        <v/>
      </c>
      <c r="G115" s="88" t="str">
        <f t="shared" si="10"/>
        <v/>
      </c>
    </row>
    <row r="116" spans="1:7" x14ac:dyDescent="0.3">
      <c r="A116" s="114" t="str">
        <f t="shared" si="11"/>
        <v/>
      </c>
      <c r="B116" s="99" t="str">
        <f t="shared" si="12"/>
        <v/>
      </c>
      <c r="C116" s="88" t="str">
        <f t="shared" si="13"/>
        <v/>
      </c>
      <c r="D116" s="115" t="str">
        <f t="shared" si="15"/>
        <v/>
      </c>
      <c r="E116" s="115" t="str">
        <f t="shared" si="16"/>
        <v/>
      </c>
      <c r="F116" s="115" t="str">
        <f t="shared" si="14"/>
        <v/>
      </c>
      <c r="G116" s="88" t="str">
        <f t="shared" si="10"/>
        <v/>
      </c>
    </row>
    <row r="117" spans="1:7" x14ac:dyDescent="0.3">
      <c r="A117" s="114" t="str">
        <f t="shared" si="11"/>
        <v/>
      </c>
      <c r="B117" s="99" t="str">
        <f t="shared" si="12"/>
        <v/>
      </c>
      <c r="C117" s="88" t="str">
        <f t="shared" si="13"/>
        <v/>
      </c>
      <c r="D117" s="115" t="str">
        <f t="shared" si="15"/>
        <v/>
      </c>
      <c r="E117" s="115" t="str">
        <f t="shared" si="16"/>
        <v/>
      </c>
      <c r="F117" s="115" t="str">
        <f t="shared" si="14"/>
        <v/>
      </c>
      <c r="G117" s="88" t="str">
        <f t="shared" si="10"/>
        <v/>
      </c>
    </row>
    <row r="118" spans="1:7" x14ac:dyDescent="0.3">
      <c r="A118" s="114" t="str">
        <f t="shared" si="11"/>
        <v/>
      </c>
      <c r="B118" s="99" t="str">
        <f t="shared" si="12"/>
        <v/>
      </c>
      <c r="C118" s="88" t="str">
        <f t="shared" si="13"/>
        <v/>
      </c>
      <c r="D118" s="115" t="str">
        <f t="shared" si="15"/>
        <v/>
      </c>
      <c r="E118" s="115" t="str">
        <f t="shared" si="16"/>
        <v/>
      </c>
      <c r="F118" s="115" t="str">
        <f t="shared" si="14"/>
        <v/>
      </c>
      <c r="G118" s="88" t="str">
        <f t="shared" si="10"/>
        <v/>
      </c>
    </row>
    <row r="119" spans="1:7" x14ac:dyDescent="0.3">
      <c r="A119" s="114" t="str">
        <f t="shared" si="11"/>
        <v/>
      </c>
      <c r="B119" s="99" t="str">
        <f t="shared" si="12"/>
        <v/>
      </c>
      <c r="C119" s="88" t="str">
        <f t="shared" si="13"/>
        <v/>
      </c>
      <c r="D119" s="115" t="str">
        <f t="shared" si="15"/>
        <v/>
      </c>
      <c r="E119" s="115" t="str">
        <f t="shared" si="16"/>
        <v/>
      </c>
      <c r="F119" s="115" t="str">
        <f t="shared" si="14"/>
        <v/>
      </c>
      <c r="G119" s="88" t="str">
        <f t="shared" si="10"/>
        <v/>
      </c>
    </row>
    <row r="120" spans="1:7" x14ac:dyDescent="0.3">
      <c r="A120" s="114" t="str">
        <f t="shared" si="11"/>
        <v/>
      </c>
      <c r="B120" s="99" t="str">
        <f t="shared" si="12"/>
        <v/>
      </c>
      <c r="C120" s="88" t="str">
        <f t="shared" si="13"/>
        <v/>
      </c>
      <c r="D120" s="115" t="str">
        <f t="shared" si="15"/>
        <v/>
      </c>
      <c r="E120" s="115" t="str">
        <f t="shared" si="16"/>
        <v/>
      </c>
      <c r="F120" s="115" t="str">
        <f t="shared" si="14"/>
        <v/>
      </c>
      <c r="G120" s="88" t="str">
        <f t="shared" si="10"/>
        <v/>
      </c>
    </row>
    <row r="121" spans="1:7" x14ac:dyDescent="0.3">
      <c r="A121" s="114" t="str">
        <f t="shared" si="11"/>
        <v/>
      </c>
      <c r="B121" s="99" t="str">
        <f t="shared" si="12"/>
        <v/>
      </c>
      <c r="C121" s="88" t="str">
        <f t="shared" si="13"/>
        <v/>
      </c>
      <c r="D121" s="115" t="str">
        <f t="shared" si="15"/>
        <v/>
      </c>
      <c r="E121" s="115" t="str">
        <f t="shared" si="16"/>
        <v/>
      </c>
      <c r="F121" s="115" t="str">
        <f t="shared" si="14"/>
        <v/>
      </c>
      <c r="G121" s="88" t="str">
        <f t="shared" si="10"/>
        <v/>
      </c>
    </row>
    <row r="122" spans="1:7" x14ac:dyDescent="0.3">
      <c r="A122" s="114" t="str">
        <f t="shared" si="11"/>
        <v/>
      </c>
      <c r="B122" s="99" t="str">
        <f t="shared" si="12"/>
        <v/>
      </c>
      <c r="C122" s="88" t="str">
        <f t="shared" si="13"/>
        <v/>
      </c>
      <c r="D122" s="115" t="str">
        <f t="shared" si="15"/>
        <v/>
      </c>
      <c r="E122" s="115" t="str">
        <f t="shared" si="16"/>
        <v/>
      </c>
      <c r="F122" s="115" t="str">
        <f t="shared" si="14"/>
        <v/>
      </c>
      <c r="G122" s="88" t="str">
        <f t="shared" si="10"/>
        <v/>
      </c>
    </row>
    <row r="123" spans="1:7" x14ac:dyDescent="0.3">
      <c r="A123" s="114" t="str">
        <f t="shared" si="11"/>
        <v/>
      </c>
      <c r="B123" s="99" t="str">
        <f t="shared" si="12"/>
        <v/>
      </c>
      <c r="C123" s="88" t="str">
        <f t="shared" si="13"/>
        <v/>
      </c>
      <c r="D123" s="115" t="str">
        <f t="shared" si="15"/>
        <v/>
      </c>
      <c r="E123" s="115" t="str">
        <f t="shared" si="16"/>
        <v/>
      </c>
      <c r="F123" s="115" t="str">
        <f t="shared" si="14"/>
        <v/>
      </c>
      <c r="G123" s="88" t="str">
        <f t="shared" si="10"/>
        <v/>
      </c>
    </row>
    <row r="124" spans="1:7" x14ac:dyDescent="0.3">
      <c r="A124" s="114" t="str">
        <f t="shared" si="11"/>
        <v/>
      </c>
      <c r="B124" s="99" t="str">
        <f t="shared" si="12"/>
        <v/>
      </c>
      <c r="C124" s="88" t="str">
        <f t="shared" si="13"/>
        <v/>
      </c>
      <c r="D124" s="115" t="str">
        <f t="shared" si="15"/>
        <v/>
      </c>
      <c r="E124" s="115" t="str">
        <f t="shared" si="16"/>
        <v/>
      </c>
      <c r="F124" s="115" t="str">
        <f t="shared" si="14"/>
        <v/>
      </c>
      <c r="G124" s="88" t="str">
        <f t="shared" si="10"/>
        <v/>
      </c>
    </row>
    <row r="125" spans="1:7" x14ac:dyDescent="0.3">
      <c r="A125" s="114" t="str">
        <f t="shared" si="11"/>
        <v/>
      </c>
      <c r="B125" s="99" t="str">
        <f t="shared" si="12"/>
        <v/>
      </c>
      <c r="C125" s="88" t="str">
        <f t="shared" si="13"/>
        <v/>
      </c>
      <c r="D125" s="115" t="str">
        <f t="shared" si="15"/>
        <v/>
      </c>
      <c r="E125" s="115" t="str">
        <f t="shared" si="16"/>
        <v/>
      </c>
      <c r="F125" s="115" t="str">
        <f t="shared" si="14"/>
        <v/>
      </c>
      <c r="G125" s="88" t="str">
        <f t="shared" si="10"/>
        <v/>
      </c>
    </row>
    <row r="126" spans="1:7" x14ac:dyDescent="0.3">
      <c r="A126" s="114" t="str">
        <f t="shared" si="11"/>
        <v/>
      </c>
      <c r="B126" s="99" t="str">
        <f t="shared" si="12"/>
        <v/>
      </c>
      <c r="C126" s="88" t="str">
        <f t="shared" si="13"/>
        <v/>
      </c>
      <c r="D126" s="115" t="str">
        <f t="shared" si="15"/>
        <v/>
      </c>
      <c r="E126" s="115" t="str">
        <f t="shared" si="16"/>
        <v/>
      </c>
      <c r="F126" s="115" t="str">
        <f t="shared" si="14"/>
        <v/>
      </c>
      <c r="G126" s="88" t="str">
        <f t="shared" si="10"/>
        <v/>
      </c>
    </row>
    <row r="127" spans="1:7" x14ac:dyDescent="0.3">
      <c r="A127" s="114" t="str">
        <f t="shared" si="11"/>
        <v/>
      </c>
      <c r="B127" s="99" t="str">
        <f t="shared" si="12"/>
        <v/>
      </c>
      <c r="C127" s="88" t="str">
        <f t="shared" si="13"/>
        <v/>
      </c>
      <c r="D127" s="115" t="str">
        <f t="shared" si="15"/>
        <v/>
      </c>
      <c r="E127" s="115" t="str">
        <f t="shared" si="16"/>
        <v/>
      </c>
      <c r="F127" s="115" t="str">
        <f t="shared" si="14"/>
        <v/>
      </c>
      <c r="G127" s="88" t="str">
        <f t="shared" si="10"/>
        <v/>
      </c>
    </row>
    <row r="128" spans="1:7" x14ac:dyDescent="0.3">
      <c r="A128" s="114" t="str">
        <f t="shared" si="11"/>
        <v/>
      </c>
      <c r="B128" s="99" t="str">
        <f t="shared" si="12"/>
        <v/>
      </c>
      <c r="C128" s="88" t="str">
        <f t="shared" si="13"/>
        <v/>
      </c>
      <c r="D128" s="115" t="str">
        <f t="shared" si="15"/>
        <v/>
      </c>
      <c r="E128" s="115" t="str">
        <f t="shared" si="16"/>
        <v/>
      </c>
      <c r="F128" s="115" t="str">
        <f t="shared" si="14"/>
        <v/>
      </c>
      <c r="G128" s="88" t="str">
        <f t="shared" si="10"/>
        <v/>
      </c>
    </row>
    <row r="129" spans="1:7" x14ac:dyDescent="0.3">
      <c r="A129" s="114" t="str">
        <f t="shared" si="11"/>
        <v/>
      </c>
      <c r="B129" s="99" t="str">
        <f t="shared" si="12"/>
        <v/>
      </c>
      <c r="C129" s="88" t="str">
        <f t="shared" si="13"/>
        <v/>
      </c>
      <c r="D129" s="115" t="str">
        <f t="shared" si="15"/>
        <v/>
      </c>
      <c r="E129" s="115" t="str">
        <f t="shared" si="16"/>
        <v/>
      </c>
      <c r="F129" s="115" t="str">
        <f t="shared" si="14"/>
        <v/>
      </c>
      <c r="G129" s="88" t="str">
        <f t="shared" si="10"/>
        <v/>
      </c>
    </row>
    <row r="130" spans="1:7" x14ac:dyDescent="0.3">
      <c r="A130" s="114" t="str">
        <f t="shared" si="11"/>
        <v/>
      </c>
      <c r="B130" s="99" t="str">
        <f t="shared" si="12"/>
        <v/>
      </c>
      <c r="C130" s="88" t="str">
        <f t="shared" si="13"/>
        <v/>
      </c>
      <c r="D130" s="115" t="str">
        <f t="shared" si="15"/>
        <v/>
      </c>
      <c r="E130" s="115" t="str">
        <f t="shared" si="16"/>
        <v/>
      </c>
      <c r="F130" s="115" t="str">
        <f t="shared" si="14"/>
        <v/>
      </c>
      <c r="G130" s="88" t="str">
        <f t="shared" si="10"/>
        <v/>
      </c>
    </row>
    <row r="131" spans="1:7" x14ac:dyDescent="0.3">
      <c r="A131" s="114" t="str">
        <f t="shared" si="11"/>
        <v/>
      </c>
      <c r="B131" s="99" t="str">
        <f t="shared" si="12"/>
        <v/>
      </c>
      <c r="C131" s="88" t="str">
        <f t="shared" si="13"/>
        <v/>
      </c>
      <c r="D131" s="115" t="str">
        <f t="shared" si="15"/>
        <v/>
      </c>
      <c r="E131" s="115" t="str">
        <f t="shared" si="16"/>
        <v/>
      </c>
      <c r="F131" s="115" t="str">
        <f t="shared" si="14"/>
        <v/>
      </c>
      <c r="G131" s="88" t="str">
        <f t="shared" si="10"/>
        <v/>
      </c>
    </row>
    <row r="132" spans="1:7" x14ac:dyDescent="0.3">
      <c r="A132" s="114" t="str">
        <f t="shared" si="11"/>
        <v/>
      </c>
      <c r="B132" s="99" t="str">
        <f t="shared" si="12"/>
        <v/>
      </c>
      <c r="C132" s="88" t="str">
        <f t="shared" si="13"/>
        <v/>
      </c>
      <c r="D132" s="115" t="str">
        <f t="shared" si="15"/>
        <v/>
      </c>
      <c r="E132" s="115" t="str">
        <f t="shared" si="16"/>
        <v/>
      </c>
      <c r="F132" s="115" t="str">
        <f t="shared" si="14"/>
        <v/>
      </c>
      <c r="G132" s="88" t="str">
        <f t="shared" si="10"/>
        <v/>
      </c>
    </row>
    <row r="133" spans="1:7" x14ac:dyDescent="0.3">
      <c r="A133" s="114" t="str">
        <f t="shared" si="11"/>
        <v/>
      </c>
      <c r="B133" s="99" t="str">
        <f t="shared" si="12"/>
        <v/>
      </c>
      <c r="C133" s="88" t="str">
        <f t="shared" si="13"/>
        <v/>
      </c>
      <c r="D133" s="115" t="str">
        <f t="shared" si="15"/>
        <v/>
      </c>
      <c r="E133" s="115" t="str">
        <f t="shared" si="16"/>
        <v/>
      </c>
      <c r="F133" s="115" t="str">
        <f t="shared" si="14"/>
        <v/>
      </c>
      <c r="G133" s="88" t="str">
        <f t="shared" si="10"/>
        <v/>
      </c>
    </row>
    <row r="134" spans="1:7" x14ac:dyDescent="0.3">
      <c r="A134" s="114" t="str">
        <f t="shared" si="11"/>
        <v/>
      </c>
      <c r="B134" s="99" t="str">
        <f t="shared" si="12"/>
        <v/>
      </c>
      <c r="C134" s="88" t="str">
        <f t="shared" si="13"/>
        <v/>
      </c>
      <c r="D134" s="115" t="str">
        <f t="shared" si="15"/>
        <v/>
      </c>
      <c r="E134" s="115" t="str">
        <f t="shared" si="16"/>
        <v/>
      </c>
      <c r="F134" s="115" t="str">
        <f t="shared" si="14"/>
        <v/>
      </c>
      <c r="G134" s="88" t="str">
        <f t="shared" si="10"/>
        <v/>
      </c>
    </row>
    <row r="135" spans="1:7" x14ac:dyDescent="0.3">
      <c r="A135" s="114" t="str">
        <f t="shared" si="11"/>
        <v/>
      </c>
      <c r="B135" s="99" t="str">
        <f t="shared" si="12"/>
        <v/>
      </c>
      <c r="C135" s="88" t="str">
        <f t="shared" si="13"/>
        <v/>
      </c>
      <c r="D135" s="115" t="str">
        <f t="shared" si="15"/>
        <v/>
      </c>
      <c r="E135" s="115" t="str">
        <f t="shared" si="16"/>
        <v/>
      </c>
      <c r="F135" s="115" t="str">
        <f t="shared" si="14"/>
        <v/>
      </c>
      <c r="G135" s="88" t="str">
        <f t="shared" si="10"/>
        <v/>
      </c>
    </row>
    <row r="136" spans="1:7" x14ac:dyDescent="0.3">
      <c r="A136" s="114" t="str">
        <f t="shared" si="11"/>
        <v/>
      </c>
      <c r="B136" s="99" t="str">
        <f t="shared" si="12"/>
        <v/>
      </c>
      <c r="C136" s="88" t="str">
        <f t="shared" si="13"/>
        <v/>
      </c>
      <c r="D136" s="115" t="str">
        <f t="shared" si="15"/>
        <v/>
      </c>
      <c r="E136" s="115" t="str">
        <f t="shared" si="16"/>
        <v/>
      </c>
      <c r="F136" s="115" t="str">
        <f t="shared" si="14"/>
        <v/>
      </c>
      <c r="G136" s="88" t="str">
        <f t="shared" si="10"/>
        <v/>
      </c>
    </row>
    <row r="137" spans="1:7" x14ac:dyDescent="0.3">
      <c r="A137" s="114" t="str">
        <f t="shared" si="11"/>
        <v/>
      </c>
      <c r="B137" s="99" t="str">
        <f t="shared" si="12"/>
        <v/>
      </c>
      <c r="C137" s="88" t="str">
        <f t="shared" si="13"/>
        <v/>
      </c>
      <c r="D137" s="115" t="str">
        <f t="shared" si="15"/>
        <v/>
      </c>
      <c r="E137" s="115" t="str">
        <f t="shared" si="16"/>
        <v/>
      </c>
      <c r="F137" s="115" t="str">
        <f t="shared" si="14"/>
        <v/>
      </c>
      <c r="G137" s="88" t="str">
        <f t="shared" si="10"/>
        <v/>
      </c>
    </row>
    <row r="138" spans="1:7" x14ac:dyDescent="0.3">
      <c r="A138" s="114" t="str">
        <f t="shared" si="11"/>
        <v/>
      </c>
      <c r="B138" s="99" t="str">
        <f t="shared" si="12"/>
        <v/>
      </c>
      <c r="C138" s="88" t="str">
        <f t="shared" si="13"/>
        <v/>
      </c>
      <c r="D138" s="115" t="str">
        <f t="shared" si="15"/>
        <v/>
      </c>
      <c r="E138" s="115" t="str">
        <f t="shared" si="16"/>
        <v/>
      </c>
      <c r="F138" s="115" t="str">
        <f t="shared" si="14"/>
        <v/>
      </c>
      <c r="G138" s="88" t="str">
        <f t="shared" si="10"/>
        <v/>
      </c>
    </row>
    <row r="139" spans="1:7" x14ac:dyDescent="0.3">
      <c r="A139" s="114" t="str">
        <f t="shared" si="11"/>
        <v/>
      </c>
      <c r="B139" s="99" t="str">
        <f t="shared" si="12"/>
        <v/>
      </c>
      <c r="C139" s="88" t="str">
        <f t="shared" si="13"/>
        <v/>
      </c>
      <c r="D139" s="115" t="str">
        <f t="shared" si="15"/>
        <v/>
      </c>
      <c r="E139" s="115" t="str">
        <f t="shared" si="16"/>
        <v/>
      </c>
      <c r="F139" s="115" t="str">
        <f t="shared" si="14"/>
        <v/>
      </c>
      <c r="G139" s="88" t="str">
        <f t="shared" si="10"/>
        <v/>
      </c>
    </row>
    <row r="140" spans="1:7" x14ac:dyDescent="0.3">
      <c r="A140" s="114" t="str">
        <f t="shared" si="11"/>
        <v/>
      </c>
      <c r="B140" s="99" t="str">
        <f t="shared" si="12"/>
        <v/>
      </c>
      <c r="C140" s="88" t="str">
        <f t="shared" si="13"/>
        <v/>
      </c>
      <c r="D140" s="115" t="str">
        <f t="shared" si="15"/>
        <v/>
      </c>
      <c r="E140" s="115" t="str">
        <f t="shared" si="16"/>
        <v/>
      </c>
      <c r="F140" s="115" t="str">
        <f t="shared" si="14"/>
        <v/>
      </c>
      <c r="G140" s="88" t="str">
        <f t="shared" si="10"/>
        <v/>
      </c>
    </row>
    <row r="141" spans="1:7" x14ac:dyDescent="0.3">
      <c r="A141" s="114" t="str">
        <f t="shared" si="11"/>
        <v/>
      </c>
      <c r="B141" s="99" t="str">
        <f t="shared" si="12"/>
        <v/>
      </c>
      <c r="C141" s="88" t="str">
        <f t="shared" si="13"/>
        <v/>
      </c>
      <c r="D141" s="115" t="str">
        <f t="shared" si="15"/>
        <v/>
      </c>
      <c r="E141" s="115" t="str">
        <f t="shared" si="16"/>
        <v/>
      </c>
      <c r="F141" s="115" t="str">
        <f t="shared" si="14"/>
        <v/>
      </c>
      <c r="G141" s="88" t="str">
        <f t="shared" si="10"/>
        <v/>
      </c>
    </row>
    <row r="142" spans="1:7" x14ac:dyDescent="0.3">
      <c r="A142" s="114" t="str">
        <f t="shared" si="11"/>
        <v/>
      </c>
      <c r="B142" s="99" t="str">
        <f t="shared" si="12"/>
        <v/>
      </c>
      <c r="C142" s="88" t="str">
        <f t="shared" si="13"/>
        <v/>
      </c>
      <c r="D142" s="115" t="str">
        <f t="shared" si="15"/>
        <v/>
      </c>
      <c r="E142" s="115" t="str">
        <f t="shared" si="16"/>
        <v/>
      </c>
      <c r="F142" s="115" t="str">
        <f t="shared" si="14"/>
        <v/>
      </c>
      <c r="G142" s="88" t="str">
        <f t="shared" si="10"/>
        <v/>
      </c>
    </row>
    <row r="143" spans="1:7" x14ac:dyDescent="0.3">
      <c r="A143" s="114" t="str">
        <f t="shared" si="11"/>
        <v/>
      </c>
      <c r="B143" s="99" t="str">
        <f t="shared" si="12"/>
        <v/>
      </c>
      <c r="C143" s="88" t="str">
        <f t="shared" si="13"/>
        <v/>
      </c>
      <c r="D143" s="115" t="str">
        <f t="shared" si="15"/>
        <v/>
      </c>
      <c r="E143" s="115" t="str">
        <f t="shared" si="16"/>
        <v/>
      </c>
      <c r="F143" s="115" t="str">
        <f t="shared" si="14"/>
        <v/>
      </c>
      <c r="G143" s="88" t="str">
        <f t="shared" si="10"/>
        <v/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F6AB5-4629-4783-A02B-E9F348249CA8}">
  <dimension ref="A1:P143"/>
  <sheetViews>
    <sheetView workbookViewId="0">
      <selection activeCell="B4" sqref="B4"/>
    </sheetView>
  </sheetViews>
  <sheetFormatPr defaultRowHeight="14.4" x14ac:dyDescent="0.3"/>
  <cols>
    <col min="1" max="1" width="9.21875" style="83" customWidth="1"/>
    <col min="2" max="2" width="7.77734375" style="83" customWidth="1"/>
    <col min="3" max="3" width="14.77734375" style="83" customWidth="1"/>
    <col min="4" max="4" width="14.21875" style="83" customWidth="1"/>
    <col min="5" max="6" width="14.77734375" style="83" customWidth="1"/>
    <col min="7" max="7" width="14.77734375" style="89" customWidth="1"/>
    <col min="8" max="8" width="8.77734375" style="83"/>
    <col min="9" max="9" width="10.44140625" style="83" bestFit="1" customWidth="1"/>
    <col min="10" max="257" width="8.77734375" style="83"/>
    <col min="258" max="258" width="7.77734375" style="83" customWidth="1"/>
    <col min="259" max="259" width="14.77734375" style="83" customWidth="1"/>
    <col min="260" max="260" width="14.21875" style="83" customWidth="1"/>
    <col min="261" max="263" width="14.77734375" style="83" customWidth="1"/>
    <col min="264" max="513" width="8.77734375" style="83"/>
    <col min="514" max="514" width="7.77734375" style="83" customWidth="1"/>
    <col min="515" max="515" width="14.77734375" style="83" customWidth="1"/>
    <col min="516" max="516" width="14.21875" style="83" customWidth="1"/>
    <col min="517" max="519" width="14.77734375" style="83" customWidth="1"/>
    <col min="520" max="769" width="8.77734375" style="83"/>
    <col min="770" max="770" width="7.77734375" style="83" customWidth="1"/>
    <col min="771" max="771" width="14.77734375" style="83" customWidth="1"/>
    <col min="772" max="772" width="14.21875" style="83" customWidth="1"/>
    <col min="773" max="775" width="14.77734375" style="83" customWidth="1"/>
    <col min="776" max="1025" width="8.77734375" style="83"/>
    <col min="1026" max="1026" width="7.77734375" style="83" customWidth="1"/>
    <col min="1027" max="1027" width="14.77734375" style="83" customWidth="1"/>
    <col min="1028" max="1028" width="14.21875" style="83" customWidth="1"/>
    <col min="1029" max="1031" width="14.77734375" style="83" customWidth="1"/>
    <col min="1032" max="1281" width="8.77734375" style="83"/>
    <col min="1282" max="1282" width="7.77734375" style="83" customWidth="1"/>
    <col min="1283" max="1283" width="14.77734375" style="83" customWidth="1"/>
    <col min="1284" max="1284" width="14.21875" style="83" customWidth="1"/>
    <col min="1285" max="1287" width="14.77734375" style="83" customWidth="1"/>
    <col min="1288" max="1537" width="8.77734375" style="83"/>
    <col min="1538" max="1538" width="7.77734375" style="83" customWidth="1"/>
    <col min="1539" max="1539" width="14.77734375" style="83" customWidth="1"/>
    <col min="1540" max="1540" width="14.21875" style="83" customWidth="1"/>
    <col min="1541" max="1543" width="14.77734375" style="83" customWidth="1"/>
    <col min="1544" max="1793" width="8.77734375" style="83"/>
    <col min="1794" max="1794" width="7.77734375" style="83" customWidth="1"/>
    <col min="1795" max="1795" width="14.77734375" style="83" customWidth="1"/>
    <col min="1796" max="1796" width="14.21875" style="83" customWidth="1"/>
    <col min="1797" max="1799" width="14.77734375" style="83" customWidth="1"/>
    <col min="1800" max="2049" width="8.77734375" style="83"/>
    <col min="2050" max="2050" width="7.77734375" style="83" customWidth="1"/>
    <col min="2051" max="2051" width="14.77734375" style="83" customWidth="1"/>
    <col min="2052" max="2052" width="14.21875" style="83" customWidth="1"/>
    <col min="2053" max="2055" width="14.77734375" style="83" customWidth="1"/>
    <col min="2056" max="2305" width="8.77734375" style="83"/>
    <col min="2306" max="2306" width="7.77734375" style="83" customWidth="1"/>
    <col min="2307" max="2307" width="14.77734375" style="83" customWidth="1"/>
    <col min="2308" max="2308" width="14.21875" style="83" customWidth="1"/>
    <col min="2309" max="2311" width="14.77734375" style="83" customWidth="1"/>
    <col min="2312" max="2561" width="8.77734375" style="83"/>
    <col min="2562" max="2562" width="7.77734375" style="83" customWidth="1"/>
    <col min="2563" max="2563" width="14.77734375" style="83" customWidth="1"/>
    <col min="2564" max="2564" width="14.21875" style="83" customWidth="1"/>
    <col min="2565" max="2567" width="14.77734375" style="83" customWidth="1"/>
    <col min="2568" max="2817" width="8.77734375" style="83"/>
    <col min="2818" max="2818" width="7.77734375" style="83" customWidth="1"/>
    <col min="2819" max="2819" width="14.77734375" style="83" customWidth="1"/>
    <col min="2820" max="2820" width="14.21875" style="83" customWidth="1"/>
    <col min="2821" max="2823" width="14.77734375" style="83" customWidth="1"/>
    <col min="2824" max="3073" width="8.77734375" style="83"/>
    <col min="3074" max="3074" width="7.77734375" style="83" customWidth="1"/>
    <col min="3075" max="3075" width="14.77734375" style="83" customWidth="1"/>
    <col min="3076" max="3076" width="14.21875" style="83" customWidth="1"/>
    <col min="3077" max="3079" width="14.77734375" style="83" customWidth="1"/>
    <col min="3080" max="3329" width="8.77734375" style="83"/>
    <col min="3330" max="3330" width="7.77734375" style="83" customWidth="1"/>
    <col min="3331" max="3331" width="14.77734375" style="83" customWidth="1"/>
    <col min="3332" max="3332" width="14.21875" style="83" customWidth="1"/>
    <col min="3333" max="3335" width="14.77734375" style="83" customWidth="1"/>
    <col min="3336" max="3585" width="8.77734375" style="83"/>
    <col min="3586" max="3586" width="7.77734375" style="83" customWidth="1"/>
    <col min="3587" max="3587" width="14.77734375" style="83" customWidth="1"/>
    <col min="3588" max="3588" width="14.21875" style="83" customWidth="1"/>
    <col min="3589" max="3591" width="14.77734375" style="83" customWidth="1"/>
    <col min="3592" max="3841" width="8.77734375" style="83"/>
    <col min="3842" max="3842" width="7.77734375" style="83" customWidth="1"/>
    <col min="3843" max="3843" width="14.77734375" style="83" customWidth="1"/>
    <col min="3844" max="3844" width="14.21875" style="83" customWidth="1"/>
    <col min="3845" max="3847" width="14.77734375" style="83" customWidth="1"/>
    <col min="3848" max="4097" width="8.77734375" style="83"/>
    <col min="4098" max="4098" width="7.77734375" style="83" customWidth="1"/>
    <col min="4099" max="4099" width="14.77734375" style="83" customWidth="1"/>
    <col min="4100" max="4100" width="14.21875" style="83" customWidth="1"/>
    <col min="4101" max="4103" width="14.77734375" style="83" customWidth="1"/>
    <col min="4104" max="4353" width="8.77734375" style="83"/>
    <col min="4354" max="4354" width="7.77734375" style="83" customWidth="1"/>
    <col min="4355" max="4355" width="14.77734375" style="83" customWidth="1"/>
    <col min="4356" max="4356" width="14.21875" style="83" customWidth="1"/>
    <col min="4357" max="4359" width="14.77734375" style="83" customWidth="1"/>
    <col min="4360" max="4609" width="8.77734375" style="83"/>
    <col min="4610" max="4610" width="7.77734375" style="83" customWidth="1"/>
    <col min="4611" max="4611" width="14.77734375" style="83" customWidth="1"/>
    <col min="4612" max="4612" width="14.21875" style="83" customWidth="1"/>
    <col min="4613" max="4615" width="14.77734375" style="83" customWidth="1"/>
    <col min="4616" max="4865" width="8.77734375" style="83"/>
    <col min="4866" max="4866" width="7.77734375" style="83" customWidth="1"/>
    <col min="4867" max="4867" width="14.77734375" style="83" customWidth="1"/>
    <col min="4868" max="4868" width="14.21875" style="83" customWidth="1"/>
    <col min="4869" max="4871" width="14.77734375" style="83" customWidth="1"/>
    <col min="4872" max="5121" width="8.77734375" style="83"/>
    <col min="5122" max="5122" width="7.77734375" style="83" customWidth="1"/>
    <col min="5123" max="5123" width="14.77734375" style="83" customWidth="1"/>
    <col min="5124" max="5124" width="14.21875" style="83" customWidth="1"/>
    <col min="5125" max="5127" width="14.77734375" style="83" customWidth="1"/>
    <col min="5128" max="5377" width="8.77734375" style="83"/>
    <col min="5378" max="5378" width="7.77734375" style="83" customWidth="1"/>
    <col min="5379" max="5379" width="14.77734375" style="83" customWidth="1"/>
    <col min="5380" max="5380" width="14.21875" style="83" customWidth="1"/>
    <col min="5381" max="5383" width="14.77734375" style="83" customWidth="1"/>
    <col min="5384" max="5633" width="8.77734375" style="83"/>
    <col min="5634" max="5634" width="7.77734375" style="83" customWidth="1"/>
    <col min="5635" max="5635" width="14.77734375" style="83" customWidth="1"/>
    <col min="5636" max="5636" width="14.21875" style="83" customWidth="1"/>
    <col min="5637" max="5639" width="14.77734375" style="83" customWidth="1"/>
    <col min="5640" max="5889" width="8.77734375" style="83"/>
    <col min="5890" max="5890" width="7.77734375" style="83" customWidth="1"/>
    <col min="5891" max="5891" width="14.77734375" style="83" customWidth="1"/>
    <col min="5892" max="5892" width="14.21875" style="83" customWidth="1"/>
    <col min="5893" max="5895" width="14.77734375" style="83" customWidth="1"/>
    <col min="5896" max="6145" width="8.77734375" style="83"/>
    <col min="6146" max="6146" width="7.77734375" style="83" customWidth="1"/>
    <col min="6147" max="6147" width="14.77734375" style="83" customWidth="1"/>
    <col min="6148" max="6148" width="14.21875" style="83" customWidth="1"/>
    <col min="6149" max="6151" width="14.77734375" style="83" customWidth="1"/>
    <col min="6152" max="6401" width="8.77734375" style="83"/>
    <col min="6402" max="6402" width="7.77734375" style="83" customWidth="1"/>
    <col min="6403" max="6403" width="14.77734375" style="83" customWidth="1"/>
    <col min="6404" max="6404" width="14.21875" style="83" customWidth="1"/>
    <col min="6405" max="6407" width="14.77734375" style="83" customWidth="1"/>
    <col min="6408" max="6657" width="8.77734375" style="83"/>
    <col min="6658" max="6658" width="7.77734375" style="83" customWidth="1"/>
    <col min="6659" max="6659" width="14.77734375" style="83" customWidth="1"/>
    <col min="6660" max="6660" width="14.21875" style="83" customWidth="1"/>
    <col min="6661" max="6663" width="14.77734375" style="83" customWidth="1"/>
    <col min="6664" max="6913" width="8.77734375" style="83"/>
    <col min="6914" max="6914" width="7.77734375" style="83" customWidth="1"/>
    <col min="6915" max="6915" width="14.77734375" style="83" customWidth="1"/>
    <col min="6916" max="6916" width="14.21875" style="83" customWidth="1"/>
    <col min="6917" max="6919" width="14.77734375" style="83" customWidth="1"/>
    <col min="6920" max="7169" width="8.77734375" style="83"/>
    <col min="7170" max="7170" width="7.77734375" style="83" customWidth="1"/>
    <col min="7171" max="7171" width="14.77734375" style="83" customWidth="1"/>
    <col min="7172" max="7172" width="14.21875" style="83" customWidth="1"/>
    <col min="7173" max="7175" width="14.77734375" style="83" customWidth="1"/>
    <col min="7176" max="7425" width="8.77734375" style="83"/>
    <col min="7426" max="7426" width="7.77734375" style="83" customWidth="1"/>
    <col min="7427" max="7427" width="14.77734375" style="83" customWidth="1"/>
    <col min="7428" max="7428" width="14.21875" style="83" customWidth="1"/>
    <col min="7429" max="7431" width="14.77734375" style="83" customWidth="1"/>
    <col min="7432" max="7681" width="8.77734375" style="83"/>
    <col min="7682" max="7682" width="7.77734375" style="83" customWidth="1"/>
    <col min="7683" max="7683" width="14.77734375" style="83" customWidth="1"/>
    <col min="7684" max="7684" width="14.21875" style="83" customWidth="1"/>
    <col min="7685" max="7687" width="14.77734375" style="83" customWidth="1"/>
    <col min="7688" max="7937" width="8.77734375" style="83"/>
    <col min="7938" max="7938" width="7.77734375" style="83" customWidth="1"/>
    <col min="7939" max="7939" width="14.77734375" style="83" customWidth="1"/>
    <col min="7940" max="7940" width="14.21875" style="83" customWidth="1"/>
    <col min="7941" max="7943" width="14.77734375" style="83" customWidth="1"/>
    <col min="7944" max="8193" width="8.77734375" style="83"/>
    <col min="8194" max="8194" width="7.77734375" style="83" customWidth="1"/>
    <col min="8195" max="8195" width="14.77734375" style="83" customWidth="1"/>
    <col min="8196" max="8196" width="14.21875" style="83" customWidth="1"/>
    <col min="8197" max="8199" width="14.77734375" style="83" customWidth="1"/>
    <col min="8200" max="8449" width="8.77734375" style="83"/>
    <col min="8450" max="8450" width="7.77734375" style="83" customWidth="1"/>
    <col min="8451" max="8451" width="14.77734375" style="83" customWidth="1"/>
    <col min="8452" max="8452" width="14.21875" style="83" customWidth="1"/>
    <col min="8453" max="8455" width="14.77734375" style="83" customWidth="1"/>
    <col min="8456" max="8705" width="8.77734375" style="83"/>
    <col min="8706" max="8706" width="7.77734375" style="83" customWidth="1"/>
    <col min="8707" max="8707" width="14.77734375" style="83" customWidth="1"/>
    <col min="8708" max="8708" width="14.21875" style="83" customWidth="1"/>
    <col min="8709" max="8711" width="14.77734375" style="83" customWidth="1"/>
    <col min="8712" max="8961" width="8.77734375" style="83"/>
    <col min="8962" max="8962" width="7.77734375" style="83" customWidth="1"/>
    <col min="8963" max="8963" width="14.77734375" style="83" customWidth="1"/>
    <col min="8964" max="8964" width="14.21875" style="83" customWidth="1"/>
    <col min="8965" max="8967" width="14.77734375" style="83" customWidth="1"/>
    <col min="8968" max="9217" width="8.77734375" style="83"/>
    <col min="9218" max="9218" width="7.77734375" style="83" customWidth="1"/>
    <col min="9219" max="9219" width="14.77734375" style="83" customWidth="1"/>
    <col min="9220" max="9220" width="14.21875" style="83" customWidth="1"/>
    <col min="9221" max="9223" width="14.77734375" style="83" customWidth="1"/>
    <col min="9224" max="9473" width="8.77734375" style="83"/>
    <col min="9474" max="9474" width="7.77734375" style="83" customWidth="1"/>
    <col min="9475" max="9475" width="14.77734375" style="83" customWidth="1"/>
    <col min="9476" max="9476" width="14.21875" style="83" customWidth="1"/>
    <col min="9477" max="9479" width="14.77734375" style="83" customWidth="1"/>
    <col min="9480" max="9729" width="8.77734375" style="83"/>
    <col min="9730" max="9730" width="7.77734375" style="83" customWidth="1"/>
    <col min="9731" max="9731" width="14.77734375" style="83" customWidth="1"/>
    <col min="9732" max="9732" width="14.21875" style="83" customWidth="1"/>
    <col min="9733" max="9735" width="14.77734375" style="83" customWidth="1"/>
    <col min="9736" max="9985" width="8.77734375" style="83"/>
    <col min="9986" max="9986" width="7.77734375" style="83" customWidth="1"/>
    <col min="9987" max="9987" width="14.77734375" style="83" customWidth="1"/>
    <col min="9988" max="9988" width="14.21875" style="83" customWidth="1"/>
    <col min="9989" max="9991" width="14.77734375" style="83" customWidth="1"/>
    <col min="9992" max="10241" width="8.77734375" style="83"/>
    <col min="10242" max="10242" width="7.77734375" style="83" customWidth="1"/>
    <col min="10243" max="10243" width="14.77734375" style="83" customWidth="1"/>
    <col min="10244" max="10244" width="14.21875" style="83" customWidth="1"/>
    <col min="10245" max="10247" width="14.77734375" style="83" customWidth="1"/>
    <col min="10248" max="10497" width="8.77734375" style="83"/>
    <col min="10498" max="10498" width="7.77734375" style="83" customWidth="1"/>
    <col min="10499" max="10499" width="14.77734375" style="83" customWidth="1"/>
    <col min="10500" max="10500" width="14.21875" style="83" customWidth="1"/>
    <col min="10501" max="10503" width="14.77734375" style="83" customWidth="1"/>
    <col min="10504" max="10753" width="8.77734375" style="83"/>
    <col min="10754" max="10754" width="7.77734375" style="83" customWidth="1"/>
    <col min="10755" max="10755" width="14.77734375" style="83" customWidth="1"/>
    <col min="10756" max="10756" width="14.21875" style="83" customWidth="1"/>
    <col min="10757" max="10759" width="14.77734375" style="83" customWidth="1"/>
    <col min="10760" max="11009" width="8.77734375" style="83"/>
    <col min="11010" max="11010" width="7.77734375" style="83" customWidth="1"/>
    <col min="11011" max="11011" width="14.77734375" style="83" customWidth="1"/>
    <col min="11012" max="11012" width="14.21875" style="83" customWidth="1"/>
    <col min="11013" max="11015" width="14.77734375" style="83" customWidth="1"/>
    <col min="11016" max="11265" width="8.77734375" style="83"/>
    <col min="11266" max="11266" width="7.77734375" style="83" customWidth="1"/>
    <col min="11267" max="11267" width="14.77734375" style="83" customWidth="1"/>
    <col min="11268" max="11268" width="14.21875" style="83" customWidth="1"/>
    <col min="11269" max="11271" width="14.77734375" style="83" customWidth="1"/>
    <col min="11272" max="11521" width="8.77734375" style="83"/>
    <col min="11522" max="11522" width="7.77734375" style="83" customWidth="1"/>
    <col min="11523" max="11523" width="14.77734375" style="83" customWidth="1"/>
    <col min="11524" max="11524" width="14.21875" style="83" customWidth="1"/>
    <col min="11525" max="11527" width="14.77734375" style="83" customWidth="1"/>
    <col min="11528" max="11777" width="8.77734375" style="83"/>
    <col min="11778" max="11778" width="7.77734375" style="83" customWidth="1"/>
    <col min="11779" max="11779" width="14.77734375" style="83" customWidth="1"/>
    <col min="11780" max="11780" width="14.21875" style="83" customWidth="1"/>
    <col min="11781" max="11783" width="14.77734375" style="83" customWidth="1"/>
    <col min="11784" max="12033" width="8.77734375" style="83"/>
    <col min="12034" max="12034" width="7.77734375" style="83" customWidth="1"/>
    <col min="12035" max="12035" width="14.77734375" style="83" customWidth="1"/>
    <col min="12036" max="12036" width="14.21875" style="83" customWidth="1"/>
    <col min="12037" max="12039" width="14.77734375" style="83" customWidth="1"/>
    <col min="12040" max="12289" width="8.77734375" style="83"/>
    <col min="12290" max="12290" width="7.77734375" style="83" customWidth="1"/>
    <col min="12291" max="12291" width="14.77734375" style="83" customWidth="1"/>
    <col min="12292" max="12292" width="14.21875" style="83" customWidth="1"/>
    <col min="12293" max="12295" width="14.77734375" style="83" customWidth="1"/>
    <col min="12296" max="12545" width="8.77734375" style="83"/>
    <col min="12546" max="12546" width="7.77734375" style="83" customWidth="1"/>
    <col min="12547" max="12547" width="14.77734375" style="83" customWidth="1"/>
    <col min="12548" max="12548" width="14.21875" style="83" customWidth="1"/>
    <col min="12549" max="12551" width="14.77734375" style="83" customWidth="1"/>
    <col min="12552" max="12801" width="8.77734375" style="83"/>
    <col min="12802" max="12802" width="7.77734375" style="83" customWidth="1"/>
    <col min="12803" max="12803" width="14.77734375" style="83" customWidth="1"/>
    <col min="12804" max="12804" width="14.21875" style="83" customWidth="1"/>
    <col min="12805" max="12807" width="14.77734375" style="83" customWidth="1"/>
    <col min="12808" max="13057" width="8.77734375" style="83"/>
    <col min="13058" max="13058" width="7.77734375" style="83" customWidth="1"/>
    <col min="13059" max="13059" width="14.77734375" style="83" customWidth="1"/>
    <col min="13060" max="13060" width="14.21875" style="83" customWidth="1"/>
    <col min="13061" max="13063" width="14.77734375" style="83" customWidth="1"/>
    <col min="13064" max="13313" width="8.77734375" style="83"/>
    <col min="13314" max="13314" width="7.77734375" style="83" customWidth="1"/>
    <col min="13315" max="13315" width="14.77734375" style="83" customWidth="1"/>
    <col min="13316" max="13316" width="14.21875" style="83" customWidth="1"/>
    <col min="13317" max="13319" width="14.77734375" style="83" customWidth="1"/>
    <col min="13320" max="13569" width="8.77734375" style="83"/>
    <col min="13570" max="13570" width="7.77734375" style="83" customWidth="1"/>
    <col min="13571" max="13571" width="14.77734375" style="83" customWidth="1"/>
    <col min="13572" max="13572" width="14.21875" style="83" customWidth="1"/>
    <col min="13573" max="13575" width="14.77734375" style="83" customWidth="1"/>
    <col min="13576" max="13825" width="8.77734375" style="83"/>
    <col min="13826" max="13826" width="7.77734375" style="83" customWidth="1"/>
    <col min="13827" max="13827" width="14.77734375" style="83" customWidth="1"/>
    <col min="13828" max="13828" width="14.21875" style="83" customWidth="1"/>
    <col min="13829" max="13831" width="14.77734375" style="83" customWidth="1"/>
    <col min="13832" max="14081" width="8.77734375" style="83"/>
    <col min="14082" max="14082" width="7.77734375" style="83" customWidth="1"/>
    <col min="14083" max="14083" width="14.77734375" style="83" customWidth="1"/>
    <col min="14084" max="14084" width="14.21875" style="83" customWidth="1"/>
    <col min="14085" max="14087" width="14.77734375" style="83" customWidth="1"/>
    <col min="14088" max="14337" width="8.77734375" style="83"/>
    <col min="14338" max="14338" width="7.77734375" style="83" customWidth="1"/>
    <col min="14339" max="14339" width="14.77734375" style="83" customWidth="1"/>
    <col min="14340" max="14340" width="14.21875" style="83" customWidth="1"/>
    <col min="14341" max="14343" width="14.77734375" style="83" customWidth="1"/>
    <col min="14344" max="14593" width="8.77734375" style="83"/>
    <col min="14594" max="14594" width="7.77734375" style="83" customWidth="1"/>
    <col min="14595" max="14595" width="14.77734375" style="83" customWidth="1"/>
    <col min="14596" max="14596" width="14.21875" style="83" customWidth="1"/>
    <col min="14597" max="14599" width="14.77734375" style="83" customWidth="1"/>
    <col min="14600" max="14849" width="8.77734375" style="83"/>
    <col min="14850" max="14850" width="7.77734375" style="83" customWidth="1"/>
    <col min="14851" max="14851" width="14.77734375" style="83" customWidth="1"/>
    <col min="14852" max="14852" width="14.21875" style="83" customWidth="1"/>
    <col min="14853" max="14855" width="14.77734375" style="83" customWidth="1"/>
    <col min="14856" max="15105" width="8.77734375" style="83"/>
    <col min="15106" max="15106" width="7.77734375" style="83" customWidth="1"/>
    <col min="15107" max="15107" width="14.77734375" style="83" customWidth="1"/>
    <col min="15108" max="15108" width="14.21875" style="83" customWidth="1"/>
    <col min="15109" max="15111" width="14.77734375" style="83" customWidth="1"/>
    <col min="15112" max="15361" width="8.77734375" style="83"/>
    <col min="15362" max="15362" width="7.77734375" style="83" customWidth="1"/>
    <col min="15363" max="15363" width="14.77734375" style="83" customWidth="1"/>
    <col min="15364" max="15364" width="14.21875" style="83" customWidth="1"/>
    <col min="15365" max="15367" width="14.77734375" style="83" customWidth="1"/>
    <col min="15368" max="15617" width="8.77734375" style="83"/>
    <col min="15618" max="15618" width="7.77734375" style="83" customWidth="1"/>
    <col min="15619" max="15619" width="14.77734375" style="83" customWidth="1"/>
    <col min="15620" max="15620" width="14.21875" style="83" customWidth="1"/>
    <col min="15621" max="15623" width="14.77734375" style="83" customWidth="1"/>
    <col min="15624" max="15873" width="8.77734375" style="83"/>
    <col min="15874" max="15874" width="7.77734375" style="83" customWidth="1"/>
    <col min="15875" max="15875" width="14.77734375" style="83" customWidth="1"/>
    <col min="15876" max="15876" width="14.21875" style="83" customWidth="1"/>
    <col min="15877" max="15879" width="14.77734375" style="83" customWidth="1"/>
    <col min="15880" max="16129" width="8.77734375" style="83"/>
    <col min="16130" max="16130" width="7.77734375" style="83" customWidth="1"/>
    <col min="16131" max="16131" width="14.77734375" style="83" customWidth="1"/>
    <col min="16132" max="16132" width="14.21875" style="83" customWidth="1"/>
    <col min="16133" max="16135" width="14.77734375" style="83" customWidth="1"/>
    <col min="16136" max="16384" width="8.77734375" style="83"/>
  </cols>
  <sheetData>
    <row r="1" spans="1:16" x14ac:dyDescent="0.3">
      <c r="A1" s="81"/>
      <c r="B1" s="81"/>
      <c r="C1" s="81"/>
      <c r="D1" s="81"/>
      <c r="E1" s="81"/>
      <c r="F1" s="81"/>
      <c r="G1" s="129"/>
    </row>
    <row r="2" spans="1:16" x14ac:dyDescent="0.3">
      <c r="A2" s="81"/>
      <c r="B2" s="81"/>
      <c r="C2" s="81"/>
      <c r="D2" s="81"/>
      <c r="E2" s="81"/>
      <c r="F2" s="84"/>
      <c r="G2" s="130"/>
    </row>
    <row r="3" spans="1:16" x14ac:dyDescent="0.3">
      <c r="A3" s="81"/>
      <c r="B3" s="81"/>
      <c r="C3" s="81"/>
      <c r="D3" s="81"/>
      <c r="E3" s="81"/>
      <c r="F3" s="84"/>
      <c r="G3" s="130"/>
    </row>
    <row r="4" spans="1:16" ht="21" x14ac:dyDescent="0.4">
      <c r="A4" s="81"/>
      <c r="B4" s="86" t="s">
        <v>45</v>
      </c>
      <c r="C4" s="81"/>
      <c r="D4" s="81"/>
      <c r="E4" s="87"/>
      <c r="F4" s="88"/>
      <c r="G4" s="131"/>
      <c r="K4" s="89"/>
      <c r="L4" s="90"/>
    </row>
    <row r="5" spans="1:16" x14ac:dyDescent="0.3">
      <c r="A5" s="81"/>
      <c r="B5" s="81"/>
      <c r="C5" s="81"/>
      <c r="D5" s="81"/>
      <c r="E5" s="81"/>
      <c r="F5" s="88"/>
      <c r="G5" s="132"/>
      <c r="K5" s="91"/>
      <c r="L5" s="90"/>
    </row>
    <row r="6" spans="1:16" x14ac:dyDescent="0.3">
      <c r="A6" s="81"/>
      <c r="B6" s="92" t="s">
        <v>46</v>
      </c>
      <c r="C6" s="93"/>
      <c r="D6" s="94"/>
      <c r="E6" s="95">
        <v>45809</v>
      </c>
      <c r="F6" s="96"/>
      <c r="G6" s="132"/>
      <c r="K6" s="97"/>
      <c r="L6" s="97"/>
    </row>
    <row r="7" spans="1:16" x14ac:dyDescent="0.3">
      <c r="A7" s="81"/>
      <c r="B7" s="98" t="s">
        <v>47</v>
      </c>
      <c r="C7" s="99"/>
      <c r="E7" s="100">
        <v>7</v>
      </c>
      <c r="F7" s="101" t="s">
        <v>48</v>
      </c>
      <c r="G7" s="132"/>
      <c r="J7" s="133"/>
      <c r="K7" s="102"/>
      <c r="L7" s="102"/>
    </row>
    <row r="8" spans="1:16" x14ac:dyDescent="0.3">
      <c r="A8" s="81"/>
      <c r="B8" s="98" t="s">
        <v>49</v>
      </c>
      <c r="C8" s="99"/>
      <c r="D8" s="103">
        <f>E6-1</f>
        <v>45808</v>
      </c>
      <c r="E8" s="134">
        <v>240000</v>
      </c>
      <c r="F8" s="101" t="s">
        <v>50</v>
      </c>
      <c r="G8" s="132"/>
      <c r="J8" s="133"/>
      <c r="K8" s="102"/>
      <c r="L8" s="102"/>
    </row>
    <row r="9" spans="1:16" x14ac:dyDescent="0.3">
      <c r="A9" s="81"/>
      <c r="B9" s="98" t="s">
        <v>51</v>
      </c>
      <c r="C9" s="99"/>
      <c r="D9" s="103">
        <f>EOMONTH(D8,E7)</f>
        <v>46022</v>
      </c>
      <c r="E9" s="134">
        <v>0</v>
      </c>
      <c r="F9" s="101" t="s">
        <v>50</v>
      </c>
      <c r="G9" s="132"/>
      <c r="J9" s="133"/>
      <c r="K9" s="102"/>
      <c r="L9" s="102"/>
    </row>
    <row r="10" spans="1:16" x14ac:dyDescent="0.3">
      <c r="A10" s="81"/>
      <c r="B10" s="98" t="s">
        <v>52</v>
      </c>
      <c r="C10" s="99"/>
      <c r="E10" s="135">
        <v>1</v>
      </c>
      <c r="F10" s="101"/>
      <c r="G10" s="132"/>
      <c r="J10" s="133"/>
      <c r="K10" s="106"/>
      <c r="L10" s="106"/>
    </row>
    <row r="11" spans="1:16" x14ac:dyDescent="0.3">
      <c r="A11" s="81"/>
      <c r="B11" s="107" t="s">
        <v>67</v>
      </c>
      <c r="C11" s="108"/>
      <c r="D11" s="109"/>
      <c r="E11" s="118">
        <v>5.8000000000000003E-2</v>
      </c>
      <c r="F11" s="110"/>
      <c r="G11" s="136"/>
      <c r="K11" s="102"/>
      <c r="L11" s="102"/>
      <c r="M11" s="106"/>
      <c r="P11" s="137"/>
    </row>
    <row r="12" spans="1:16" x14ac:dyDescent="0.3">
      <c r="A12" s="81"/>
      <c r="B12" s="100"/>
      <c r="C12" s="99"/>
      <c r="E12" s="112"/>
      <c r="F12" s="100"/>
      <c r="G12" s="136"/>
      <c r="K12" s="102"/>
      <c r="L12" s="102"/>
      <c r="M12" s="106"/>
    </row>
    <row r="13" spans="1:16" x14ac:dyDescent="0.3">
      <c r="G13" s="90"/>
      <c r="L13" s="102"/>
      <c r="M13" s="106"/>
    </row>
    <row r="14" spans="1:16" ht="15" thickBot="1" x14ac:dyDescent="0.35">
      <c r="A14" s="113" t="s">
        <v>54</v>
      </c>
      <c r="B14" s="113" t="s">
        <v>55</v>
      </c>
      <c r="C14" s="113" t="s">
        <v>56</v>
      </c>
      <c r="D14" s="113" t="s">
        <v>57</v>
      </c>
      <c r="E14" s="113" t="s">
        <v>58</v>
      </c>
      <c r="F14" s="113" t="s">
        <v>59</v>
      </c>
      <c r="G14" s="138" t="s">
        <v>60</v>
      </c>
      <c r="K14" s="102"/>
      <c r="L14" s="102"/>
      <c r="M14" s="106"/>
    </row>
    <row r="15" spans="1:16" x14ac:dyDescent="0.3">
      <c r="A15" s="114">
        <f>IF(B15="","",E6)</f>
        <v>45809</v>
      </c>
      <c r="B15" s="99">
        <f>IF(E7&gt;0,1,"")</f>
        <v>1</v>
      </c>
      <c r="C15" s="88">
        <f>IF(B15="","",E8)</f>
        <v>240000</v>
      </c>
      <c r="D15" s="115">
        <f>IF(B15="","",IPMT($E$11/12,B15,$E$7,-$E$8,$E$9,0))</f>
        <v>1160</v>
      </c>
      <c r="E15" s="115">
        <f>IF(B15="","",PPMT($E$11/12,B15,$E$7,-$E$8,$E$9,0))</f>
        <v>33791.76745849452</v>
      </c>
      <c r="F15" s="115">
        <f>IF(B15="","",SUM(D15:E15))</f>
        <v>34951.76745849452</v>
      </c>
      <c r="G15" s="88">
        <f>IF(B15="","",SUM(C15)-SUM(E15))</f>
        <v>206208.23254150548</v>
      </c>
      <c r="K15" s="102"/>
      <c r="L15" s="102"/>
      <c r="M15" s="106"/>
    </row>
    <row r="16" spans="1:16" x14ac:dyDescent="0.3">
      <c r="A16" s="114">
        <f>IF(B16="","",EDATE(A15,1))</f>
        <v>45839</v>
      </c>
      <c r="B16" s="99">
        <f>IF(B15="","",IF(SUM(B15)+1&lt;=$E$7,SUM(B15)+1,""))</f>
        <v>2</v>
      </c>
      <c r="C16" s="88">
        <f>IF(B16="","",G15)</f>
        <v>206208.23254150548</v>
      </c>
      <c r="D16" s="115">
        <f>IF(B16="","",IPMT($E$11/12,B16,$E$7,-$E$8,$E$9,0))</f>
        <v>996.67312395060969</v>
      </c>
      <c r="E16" s="115">
        <f>IF(B16="","",PPMT($E$11/12,B16,$E$7,-$E$8,$E$9,0))</f>
        <v>33955.094334543908</v>
      </c>
      <c r="F16" s="115">
        <f t="shared" ref="F16" si="0">IF(B16="","",SUM(D16:E16))</f>
        <v>34951.76745849452</v>
      </c>
      <c r="G16" s="88">
        <f t="shared" ref="G16:G79" si="1">IF(B16="","",SUM(C16)-SUM(E16))</f>
        <v>172253.13820696156</v>
      </c>
      <c r="I16" s="91"/>
      <c r="K16" s="102"/>
      <c r="L16" s="102"/>
      <c r="M16" s="106"/>
    </row>
    <row r="17" spans="1:13" x14ac:dyDescent="0.3">
      <c r="A17" s="114">
        <f t="shared" ref="A17:A80" si="2">IF(B17="","",EDATE(A16,1))</f>
        <v>45870</v>
      </c>
      <c r="B17" s="99">
        <f t="shared" ref="B17:B80" si="3">IF(B16="","",IF(SUM(B16)+1&lt;=$E$7,SUM(B16)+1,""))</f>
        <v>3</v>
      </c>
      <c r="C17" s="88">
        <f t="shared" ref="C17:C80" si="4">IF(B17="","",G16)</f>
        <v>172253.13820696156</v>
      </c>
      <c r="D17" s="115">
        <f t="shared" ref="D17:D80" si="5">IF(B17="","",IPMT($E$11/12,B17,$E$7,-$E$8,$E$9,0))</f>
        <v>832.55683466698076</v>
      </c>
      <c r="E17" s="115">
        <f t="shared" ref="E17:E80" si="6">IF(B17="","",PPMT($E$11/12,B17,$E$7,-$E$8,$E$9,0))</f>
        <v>34119.210623827537</v>
      </c>
      <c r="F17" s="115">
        <f t="shared" ref="F17:F80" si="7">IF(B17="","",SUM(D17:E17))</f>
        <v>34951.76745849452</v>
      </c>
      <c r="G17" s="88">
        <f t="shared" si="1"/>
        <v>138133.92758313403</v>
      </c>
      <c r="I17" s="148"/>
      <c r="K17" s="102"/>
      <c r="L17" s="102"/>
      <c r="M17" s="106"/>
    </row>
    <row r="18" spans="1:13" x14ac:dyDescent="0.3">
      <c r="A18" s="114">
        <f t="shared" si="2"/>
        <v>45901</v>
      </c>
      <c r="B18" s="99">
        <f t="shared" si="3"/>
        <v>4</v>
      </c>
      <c r="C18" s="88">
        <f t="shared" si="4"/>
        <v>138133.92758313403</v>
      </c>
      <c r="D18" s="115">
        <f t="shared" si="5"/>
        <v>667.64731665181444</v>
      </c>
      <c r="E18" s="115">
        <f t="shared" si="6"/>
        <v>34284.120141842708</v>
      </c>
      <c r="F18" s="115">
        <f t="shared" si="7"/>
        <v>34951.76745849452</v>
      </c>
      <c r="G18" s="88">
        <f t="shared" si="1"/>
        <v>103849.80744129133</v>
      </c>
      <c r="K18" s="102"/>
      <c r="L18" s="102"/>
      <c r="M18" s="106"/>
    </row>
    <row r="19" spans="1:13" x14ac:dyDescent="0.3">
      <c r="A19" s="114">
        <f t="shared" si="2"/>
        <v>45931</v>
      </c>
      <c r="B19" s="99">
        <f t="shared" si="3"/>
        <v>5</v>
      </c>
      <c r="C19" s="88">
        <f t="shared" si="4"/>
        <v>103849.80744129133</v>
      </c>
      <c r="D19" s="115">
        <f t="shared" si="5"/>
        <v>501.94073596624128</v>
      </c>
      <c r="E19" s="115">
        <f t="shared" si="6"/>
        <v>34449.826722528276</v>
      </c>
      <c r="F19" s="115">
        <f t="shared" si="7"/>
        <v>34951.76745849452</v>
      </c>
      <c r="G19" s="88">
        <f t="shared" si="1"/>
        <v>69399.98071876305</v>
      </c>
      <c r="K19" s="102"/>
      <c r="L19" s="102"/>
      <c r="M19" s="106"/>
    </row>
    <row r="20" spans="1:13" x14ac:dyDescent="0.3">
      <c r="A20" s="114">
        <f t="shared" si="2"/>
        <v>45962</v>
      </c>
      <c r="B20" s="99">
        <f t="shared" si="3"/>
        <v>6</v>
      </c>
      <c r="C20" s="88">
        <f t="shared" si="4"/>
        <v>69399.98071876305</v>
      </c>
      <c r="D20" s="115">
        <f t="shared" si="5"/>
        <v>335.43324014068804</v>
      </c>
      <c r="E20" s="115">
        <f t="shared" si="6"/>
        <v>34616.334218353826</v>
      </c>
      <c r="F20" s="115">
        <f t="shared" si="7"/>
        <v>34951.767458494513</v>
      </c>
      <c r="G20" s="88">
        <f t="shared" si="1"/>
        <v>34783.646500409224</v>
      </c>
      <c r="K20" s="102"/>
      <c r="L20" s="102"/>
      <c r="M20" s="106"/>
    </row>
    <row r="21" spans="1:13" x14ac:dyDescent="0.3">
      <c r="A21" s="114">
        <f t="shared" si="2"/>
        <v>45992</v>
      </c>
      <c r="B21" s="99">
        <f t="shared" si="3"/>
        <v>7</v>
      </c>
      <c r="C21" s="88">
        <f t="shared" si="4"/>
        <v>34783.646500409224</v>
      </c>
      <c r="D21" s="115">
        <f t="shared" si="5"/>
        <v>168.12095808531114</v>
      </c>
      <c r="E21" s="115">
        <f t="shared" si="6"/>
        <v>34783.646500409202</v>
      </c>
      <c r="F21" s="115">
        <f t="shared" si="7"/>
        <v>34951.767458494513</v>
      </c>
      <c r="G21" s="88">
        <f t="shared" si="1"/>
        <v>2.1827872842550278E-11</v>
      </c>
      <c r="K21" s="102"/>
      <c r="L21" s="102"/>
      <c r="M21" s="106"/>
    </row>
    <row r="22" spans="1:13" x14ac:dyDescent="0.3">
      <c r="A22" s="114" t="str">
        <f t="shared" si="2"/>
        <v/>
      </c>
      <c r="B22" s="99" t="str">
        <f t="shared" si="3"/>
        <v/>
      </c>
      <c r="C22" s="88" t="str">
        <f t="shared" si="4"/>
        <v/>
      </c>
      <c r="D22" s="115" t="str">
        <f t="shared" si="5"/>
        <v/>
      </c>
      <c r="E22" s="115" t="str">
        <f t="shared" si="6"/>
        <v/>
      </c>
      <c r="F22" s="115" t="str">
        <f t="shared" si="7"/>
        <v/>
      </c>
      <c r="G22" s="88" t="str">
        <f t="shared" si="1"/>
        <v/>
      </c>
      <c r="K22" s="102"/>
      <c r="L22" s="102"/>
      <c r="M22" s="106"/>
    </row>
    <row r="23" spans="1:13" x14ac:dyDescent="0.3">
      <c r="A23" s="114" t="str">
        <f t="shared" si="2"/>
        <v/>
      </c>
      <c r="B23" s="99" t="str">
        <f t="shared" si="3"/>
        <v/>
      </c>
      <c r="C23" s="88" t="str">
        <f t="shared" si="4"/>
        <v/>
      </c>
      <c r="D23" s="115" t="str">
        <f t="shared" si="5"/>
        <v/>
      </c>
      <c r="E23" s="115" t="str">
        <f t="shared" si="6"/>
        <v/>
      </c>
      <c r="F23" s="115" t="str">
        <f t="shared" si="7"/>
        <v/>
      </c>
      <c r="G23" s="88" t="str">
        <f t="shared" si="1"/>
        <v/>
      </c>
      <c r="K23" s="102"/>
      <c r="L23" s="102"/>
      <c r="M23" s="106"/>
    </row>
    <row r="24" spans="1:13" x14ac:dyDescent="0.3">
      <c r="A24" s="114" t="str">
        <f t="shared" si="2"/>
        <v/>
      </c>
      <c r="B24" s="99" t="str">
        <f t="shared" si="3"/>
        <v/>
      </c>
      <c r="C24" s="88" t="str">
        <f t="shared" si="4"/>
        <v/>
      </c>
      <c r="D24" s="115" t="str">
        <f t="shared" si="5"/>
        <v/>
      </c>
      <c r="E24" s="115" t="str">
        <f t="shared" si="6"/>
        <v/>
      </c>
      <c r="F24" s="115" t="str">
        <f t="shared" si="7"/>
        <v/>
      </c>
      <c r="G24" s="88" t="str">
        <f t="shared" si="1"/>
        <v/>
      </c>
      <c r="K24" s="102"/>
      <c r="L24" s="102"/>
      <c r="M24" s="106"/>
    </row>
    <row r="25" spans="1:13" x14ac:dyDescent="0.3">
      <c r="A25" s="114" t="str">
        <f t="shared" si="2"/>
        <v/>
      </c>
      <c r="B25" s="99" t="str">
        <f t="shared" si="3"/>
        <v/>
      </c>
      <c r="C25" s="88" t="str">
        <f t="shared" si="4"/>
        <v/>
      </c>
      <c r="D25" s="115" t="str">
        <f t="shared" si="5"/>
        <v/>
      </c>
      <c r="E25" s="115" t="str">
        <f t="shared" si="6"/>
        <v/>
      </c>
      <c r="F25" s="115" t="str">
        <f t="shared" si="7"/>
        <v/>
      </c>
      <c r="G25" s="88" t="str">
        <f t="shared" si="1"/>
        <v/>
      </c>
    </row>
    <row r="26" spans="1:13" x14ac:dyDescent="0.3">
      <c r="A26" s="114" t="str">
        <f t="shared" si="2"/>
        <v/>
      </c>
      <c r="B26" s="99" t="str">
        <f t="shared" si="3"/>
        <v/>
      </c>
      <c r="C26" s="88" t="str">
        <f t="shared" si="4"/>
        <v/>
      </c>
      <c r="D26" s="115" t="str">
        <f t="shared" si="5"/>
        <v/>
      </c>
      <c r="E26" s="115" t="str">
        <f t="shared" si="6"/>
        <v/>
      </c>
      <c r="F26" s="115" t="str">
        <f t="shared" si="7"/>
        <v/>
      </c>
      <c r="G26" s="88" t="str">
        <f t="shared" si="1"/>
        <v/>
      </c>
    </row>
    <row r="27" spans="1:13" x14ac:dyDescent="0.3">
      <c r="A27" s="114" t="str">
        <f t="shared" si="2"/>
        <v/>
      </c>
      <c r="B27" s="99" t="str">
        <f t="shared" si="3"/>
        <v/>
      </c>
      <c r="C27" s="88" t="str">
        <f t="shared" si="4"/>
        <v/>
      </c>
      <c r="D27" s="115" t="str">
        <f t="shared" si="5"/>
        <v/>
      </c>
      <c r="E27" s="115" t="str">
        <f t="shared" si="6"/>
        <v/>
      </c>
      <c r="F27" s="115" t="str">
        <f t="shared" si="7"/>
        <v/>
      </c>
      <c r="G27" s="88" t="str">
        <f t="shared" si="1"/>
        <v/>
      </c>
    </row>
    <row r="28" spans="1:13" x14ac:dyDescent="0.3">
      <c r="A28" s="114" t="str">
        <f t="shared" si="2"/>
        <v/>
      </c>
      <c r="B28" s="99" t="str">
        <f t="shared" si="3"/>
        <v/>
      </c>
      <c r="C28" s="88" t="str">
        <f t="shared" si="4"/>
        <v/>
      </c>
      <c r="D28" s="115" t="str">
        <f t="shared" si="5"/>
        <v/>
      </c>
      <c r="E28" s="115" t="str">
        <f t="shared" si="6"/>
        <v/>
      </c>
      <c r="F28" s="115" t="str">
        <f t="shared" si="7"/>
        <v/>
      </c>
      <c r="G28" s="88" t="str">
        <f t="shared" si="1"/>
        <v/>
      </c>
    </row>
    <row r="29" spans="1:13" x14ac:dyDescent="0.3">
      <c r="A29" s="114" t="str">
        <f t="shared" si="2"/>
        <v/>
      </c>
      <c r="B29" s="99" t="str">
        <f t="shared" si="3"/>
        <v/>
      </c>
      <c r="C29" s="88" t="str">
        <f t="shared" si="4"/>
        <v/>
      </c>
      <c r="D29" s="115" t="str">
        <f t="shared" si="5"/>
        <v/>
      </c>
      <c r="E29" s="115" t="str">
        <f t="shared" si="6"/>
        <v/>
      </c>
      <c r="F29" s="115" t="str">
        <f t="shared" si="7"/>
        <v/>
      </c>
      <c r="G29" s="88" t="str">
        <f t="shared" si="1"/>
        <v/>
      </c>
    </row>
    <row r="30" spans="1:13" x14ac:dyDescent="0.3">
      <c r="A30" s="114" t="str">
        <f t="shared" si="2"/>
        <v/>
      </c>
      <c r="B30" s="99" t="str">
        <f t="shared" si="3"/>
        <v/>
      </c>
      <c r="C30" s="88" t="str">
        <f t="shared" si="4"/>
        <v/>
      </c>
      <c r="D30" s="115" t="str">
        <f t="shared" si="5"/>
        <v/>
      </c>
      <c r="E30" s="115" t="str">
        <f t="shared" si="6"/>
        <v/>
      </c>
      <c r="F30" s="115" t="str">
        <f t="shared" si="7"/>
        <v/>
      </c>
      <c r="G30" s="88" t="str">
        <f t="shared" si="1"/>
        <v/>
      </c>
    </row>
    <row r="31" spans="1:13" x14ac:dyDescent="0.3">
      <c r="A31" s="114" t="str">
        <f t="shared" si="2"/>
        <v/>
      </c>
      <c r="B31" s="99" t="str">
        <f t="shared" si="3"/>
        <v/>
      </c>
      <c r="C31" s="88" t="str">
        <f t="shared" si="4"/>
        <v/>
      </c>
      <c r="D31" s="115" t="str">
        <f t="shared" si="5"/>
        <v/>
      </c>
      <c r="E31" s="115" t="str">
        <f t="shared" si="6"/>
        <v/>
      </c>
      <c r="F31" s="115" t="str">
        <f t="shared" si="7"/>
        <v/>
      </c>
      <c r="G31" s="88" t="str">
        <f t="shared" si="1"/>
        <v/>
      </c>
    </row>
    <row r="32" spans="1:13" x14ac:dyDescent="0.3">
      <c r="A32" s="114" t="str">
        <f t="shared" si="2"/>
        <v/>
      </c>
      <c r="B32" s="99" t="str">
        <f t="shared" si="3"/>
        <v/>
      </c>
      <c r="C32" s="88" t="str">
        <f t="shared" si="4"/>
        <v/>
      </c>
      <c r="D32" s="115" t="str">
        <f t="shared" si="5"/>
        <v/>
      </c>
      <c r="E32" s="115" t="str">
        <f t="shared" si="6"/>
        <v/>
      </c>
      <c r="F32" s="115" t="str">
        <f t="shared" si="7"/>
        <v/>
      </c>
      <c r="G32" s="88" t="str">
        <f t="shared" si="1"/>
        <v/>
      </c>
    </row>
    <row r="33" spans="1:7" x14ac:dyDescent="0.3">
      <c r="A33" s="114" t="str">
        <f t="shared" si="2"/>
        <v/>
      </c>
      <c r="B33" s="99" t="str">
        <f t="shared" si="3"/>
        <v/>
      </c>
      <c r="C33" s="88" t="str">
        <f t="shared" si="4"/>
        <v/>
      </c>
      <c r="D33" s="115" t="str">
        <f t="shared" si="5"/>
        <v/>
      </c>
      <c r="E33" s="115" t="str">
        <f t="shared" si="6"/>
        <v/>
      </c>
      <c r="F33" s="115" t="str">
        <f t="shared" si="7"/>
        <v/>
      </c>
      <c r="G33" s="88" t="str">
        <f t="shared" si="1"/>
        <v/>
      </c>
    </row>
    <row r="34" spans="1:7" x14ac:dyDescent="0.3">
      <c r="A34" s="114" t="str">
        <f t="shared" si="2"/>
        <v/>
      </c>
      <c r="B34" s="99" t="str">
        <f t="shared" si="3"/>
        <v/>
      </c>
      <c r="C34" s="88" t="str">
        <f t="shared" si="4"/>
        <v/>
      </c>
      <c r="D34" s="115" t="str">
        <f t="shared" si="5"/>
        <v/>
      </c>
      <c r="E34" s="115" t="str">
        <f t="shared" si="6"/>
        <v/>
      </c>
      <c r="F34" s="115" t="str">
        <f t="shared" si="7"/>
        <v/>
      </c>
      <c r="G34" s="88" t="str">
        <f t="shared" si="1"/>
        <v/>
      </c>
    </row>
    <row r="35" spans="1:7" x14ac:dyDescent="0.3">
      <c r="A35" s="114" t="str">
        <f t="shared" si="2"/>
        <v/>
      </c>
      <c r="B35" s="99" t="str">
        <f t="shared" si="3"/>
        <v/>
      </c>
      <c r="C35" s="88" t="str">
        <f t="shared" si="4"/>
        <v/>
      </c>
      <c r="D35" s="115" t="str">
        <f t="shared" si="5"/>
        <v/>
      </c>
      <c r="E35" s="115" t="str">
        <f t="shared" si="6"/>
        <v/>
      </c>
      <c r="F35" s="115" t="str">
        <f t="shared" si="7"/>
        <v/>
      </c>
      <c r="G35" s="88" t="str">
        <f t="shared" si="1"/>
        <v/>
      </c>
    </row>
    <row r="36" spans="1:7" x14ac:dyDescent="0.3">
      <c r="A36" s="114" t="str">
        <f t="shared" si="2"/>
        <v/>
      </c>
      <c r="B36" s="99" t="str">
        <f t="shared" si="3"/>
        <v/>
      </c>
      <c r="C36" s="88" t="str">
        <f t="shared" si="4"/>
        <v/>
      </c>
      <c r="D36" s="115" t="str">
        <f t="shared" si="5"/>
        <v/>
      </c>
      <c r="E36" s="115" t="str">
        <f t="shared" si="6"/>
        <v/>
      </c>
      <c r="F36" s="115" t="str">
        <f t="shared" si="7"/>
        <v/>
      </c>
      <c r="G36" s="88" t="str">
        <f t="shared" si="1"/>
        <v/>
      </c>
    </row>
    <row r="37" spans="1:7" x14ac:dyDescent="0.3">
      <c r="A37" s="114" t="str">
        <f t="shared" si="2"/>
        <v/>
      </c>
      <c r="B37" s="99" t="str">
        <f t="shared" si="3"/>
        <v/>
      </c>
      <c r="C37" s="88" t="str">
        <f t="shared" si="4"/>
        <v/>
      </c>
      <c r="D37" s="115" t="str">
        <f t="shared" si="5"/>
        <v/>
      </c>
      <c r="E37" s="115" t="str">
        <f t="shared" si="6"/>
        <v/>
      </c>
      <c r="F37" s="115" t="str">
        <f t="shared" si="7"/>
        <v/>
      </c>
      <c r="G37" s="88" t="str">
        <f t="shared" si="1"/>
        <v/>
      </c>
    </row>
    <row r="38" spans="1:7" x14ac:dyDescent="0.3">
      <c r="A38" s="114" t="str">
        <f t="shared" si="2"/>
        <v/>
      </c>
      <c r="B38" s="99" t="str">
        <f t="shared" si="3"/>
        <v/>
      </c>
      <c r="C38" s="88" t="str">
        <f t="shared" si="4"/>
        <v/>
      </c>
      <c r="D38" s="115" t="str">
        <f t="shared" si="5"/>
        <v/>
      </c>
      <c r="E38" s="115" t="str">
        <f t="shared" si="6"/>
        <v/>
      </c>
      <c r="F38" s="115" t="str">
        <f t="shared" si="7"/>
        <v/>
      </c>
      <c r="G38" s="88" t="str">
        <f t="shared" si="1"/>
        <v/>
      </c>
    </row>
    <row r="39" spans="1:7" x14ac:dyDescent="0.3">
      <c r="A39" s="114" t="str">
        <f t="shared" si="2"/>
        <v/>
      </c>
      <c r="B39" s="99" t="str">
        <f t="shared" si="3"/>
        <v/>
      </c>
      <c r="C39" s="88" t="str">
        <f t="shared" si="4"/>
        <v/>
      </c>
      <c r="D39" s="115" t="str">
        <f t="shared" si="5"/>
        <v/>
      </c>
      <c r="E39" s="115" t="str">
        <f t="shared" si="6"/>
        <v/>
      </c>
      <c r="F39" s="115" t="str">
        <f t="shared" si="7"/>
        <v/>
      </c>
      <c r="G39" s="88" t="str">
        <f t="shared" si="1"/>
        <v/>
      </c>
    </row>
    <row r="40" spans="1:7" x14ac:dyDescent="0.3">
      <c r="A40" s="114" t="str">
        <f t="shared" si="2"/>
        <v/>
      </c>
      <c r="B40" s="99" t="str">
        <f t="shared" si="3"/>
        <v/>
      </c>
      <c r="C40" s="88" t="str">
        <f t="shared" si="4"/>
        <v/>
      </c>
      <c r="D40" s="115" t="str">
        <f t="shared" si="5"/>
        <v/>
      </c>
      <c r="E40" s="115" t="str">
        <f t="shared" si="6"/>
        <v/>
      </c>
      <c r="F40" s="115" t="str">
        <f t="shared" si="7"/>
        <v/>
      </c>
      <c r="G40" s="88" t="str">
        <f t="shared" si="1"/>
        <v/>
      </c>
    </row>
    <row r="41" spans="1:7" x14ac:dyDescent="0.3">
      <c r="A41" s="114" t="str">
        <f t="shared" si="2"/>
        <v/>
      </c>
      <c r="B41" s="99" t="str">
        <f t="shared" si="3"/>
        <v/>
      </c>
      <c r="C41" s="88" t="str">
        <f t="shared" si="4"/>
        <v/>
      </c>
      <c r="D41" s="115" t="str">
        <f t="shared" si="5"/>
        <v/>
      </c>
      <c r="E41" s="115" t="str">
        <f t="shared" si="6"/>
        <v/>
      </c>
      <c r="F41" s="115" t="str">
        <f t="shared" si="7"/>
        <v/>
      </c>
      <c r="G41" s="88" t="str">
        <f t="shared" si="1"/>
        <v/>
      </c>
    </row>
    <row r="42" spans="1:7" x14ac:dyDescent="0.3">
      <c r="A42" s="114" t="str">
        <f t="shared" si="2"/>
        <v/>
      </c>
      <c r="B42" s="99" t="str">
        <f t="shared" si="3"/>
        <v/>
      </c>
      <c r="C42" s="88" t="str">
        <f t="shared" si="4"/>
        <v/>
      </c>
      <c r="D42" s="115" t="str">
        <f t="shared" si="5"/>
        <v/>
      </c>
      <c r="E42" s="115" t="str">
        <f t="shared" si="6"/>
        <v/>
      </c>
      <c r="F42" s="115" t="str">
        <f t="shared" si="7"/>
        <v/>
      </c>
      <c r="G42" s="88" t="str">
        <f t="shared" si="1"/>
        <v/>
      </c>
    </row>
    <row r="43" spans="1:7" x14ac:dyDescent="0.3">
      <c r="A43" s="114" t="str">
        <f t="shared" si="2"/>
        <v/>
      </c>
      <c r="B43" s="99" t="str">
        <f t="shared" si="3"/>
        <v/>
      </c>
      <c r="C43" s="88" t="str">
        <f t="shared" si="4"/>
        <v/>
      </c>
      <c r="D43" s="115" t="str">
        <f t="shared" si="5"/>
        <v/>
      </c>
      <c r="E43" s="115" t="str">
        <f t="shared" si="6"/>
        <v/>
      </c>
      <c r="F43" s="115" t="str">
        <f t="shared" si="7"/>
        <v/>
      </c>
      <c r="G43" s="88" t="str">
        <f t="shared" si="1"/>
        <v/>
      </c>
    </row>
    <row r="44" spans="1:7" x14ac:dyDescent="0.3">
      <c r="A44" s="114" t="str">
        <f t="shared" si="2"/>
        <v/>
      </c>
      <c r="B44" s="99" t="str">
        <f t="shared" si="3"/>
        <v/>
      </c>
      <c r="C44" s="88" t="str">
        <f t="shared" si="4"/>
        <v/>
      </c>
      <c r="D44" s="115" t="str">
        <f t="shared" si="5"/>
        <v/>
      </c>
      <c r="E44" s="115" t="str">
        <f t="shared" si="6"/>
        <v/>
      </c>
      <c r="F44" s="115" t="str">
        <f t="shared" si="7"/>
        <v/>
      </c>
      <c r="G44" s="88" t="str">
        <f t="shared" si="1"/>
        <v/>
      </c>
    </row>
    <row r="45" spans="1:7" x14ac:dyDescent="0.3">
      <c r="A45" s="114" t="str">
        <f t="shared" si="2"/>
        <v/>
      </c>
      <c r="B45" s="99" t="str">
        <f t="shared" si="3"/>
        <v/>
      </c>
      <c r="C45" s="88" t="str">
        <f t="shared" si="4"/>
        <v/>
      </c>
      <c r="D45" s="115" t="str">
        <f t="shared" si="5"/>
        <v/>
      </c>
      <c r="E45" s="115" t="str">
        <f t="shared" si="6"/>
        <v/>
      </c>
      <c r="F45" s="115" t="str">
        <f t="shared" si="7"/>
        <v/>
      </c>
      <c r="G45" s="88" t="str">
        <f t="shared" si="1"/>
        <v/>
      </c>
    </row>
    <row r="46" spans="1:7" x14ac:dyDescent="0.3">
      <c r="A46" s="114" t="str">
        <f t="shared" si="2"/>
        <v/>
      </c>
      <c r="B46" s="99" t="str">
        <f t="shared" si="3"/>
        <v/>
      </c>
      <c r="C46" s="88" t="str">
        <f t="shared" si="4"/>
        <v/>
      </c>
      <c r="D46" s="115" t="str">
        <f t="shared" si="5"/>
        <v/>
      </c>
      <c r="E46" s="115" t="str">
        <f t="shared" si="6"/>
        <v/>
      </c>
      <c r="F46" s="115" t="str">
        <f t="shared" si="7"/>
        <v/>
      </c>
      <c r="G46" s="88" t="str">
        <f t="shared" si="1"/>
        <v/>
      </c>
    </row>
    <row r="47" spans="1:7" x14ac:dyDescent="0.3">
      <c r="A47" s="114" t="str">
        <f t="shared" si="2"/>
        <v/>
      </c>
      <c r="B47" s="99" t="str">
        <f t="shared" si="3"/>
        <v/>
      </c>
      <c r="C47" s="88" t="str">
        <f t="shared" si="4"/>
        <v/>
      </c>
      <c r="D47" s="115" t="str">
        <f t="shared" si="5"/>
        <v/>
      </c>
      <c r="E47" s="115" t="str">
        <f t="shared" si="6"/>
        <v/>
      </c>
      <c r="F47" s="115" t="str">
        <f t="shared" si="7"/>
        <v/>
      </c>
      <c r="G47" s="88" t="str">
        <f t="shared" si="1"/>
        <v/>
      </c>
    </row>
    <row r="48" spans="1:7" x14ac:dyDescent="0.3">
      <c r="A48" s="114" t="str">
        <f t="shared" si="2"/>
        <v/>
      </c>
      <c r="B48" s="99" t="str">
        <f t="shared" si="3"/>
        <v/>
      </c>
      <c r="C48" s="88" t="str">
        <f t="shared" si="4"/>
        <v/>
      </c>
      <c r="D48" s="115" t="str">
        <f t="shared" si="5"/>
        <v/>
      </c>
      <c r="E48" s="115" t="str">
        <f t="shared" si="6"/>
        <v/>
      </c>
      <c r="F48" s="115" t="str">
        <f t="shared" si="7"/>
        <v/>
      </c>
      <c r="G48" s="88" t="str">
        <f t="shared" si="1"/>
        <v/>
      </c>
    </row>
    <row r="49" spans="1:7" x14ac:dyDescent="0.3">
      <c r="A49" s="114" t="str">
        <f t="shared" si="2"/>
        <v/>
      </c>
      <c r="B49" s="99" t="str">
        <f t="shared" si="3"/>
        <v/>
      </c>
      <c r="C49" s="88" t="str">
        <f t="shared" si="4"/>
        <v/>
      </c>
      <c r="D49" s="115" t="str">
        <f t="shared" si="5"/>
        <v/>
      </c>
      <c r="E49" s="115" t="str">
        <f t="shared" si="6"/>
        <v/>
      </c>
      <c r="F49" s="115" t="str">
        <f t="shared" si="7"/>
        <v/>
      </c>
      <c r="G49" s="88" t="str">
        <f t="shared" si="1"/>
        <v/>
      </c>
    </row>
    <row r="50" spans="1:7" x14ac:dyDescent="0.3">
      <c r="A50" s="114" t="str">
        <f t="shared" si="2"/>
        <v/>
      </c>
      <c r="B50" s="99" t="str">
        <f t="shared" si="3"/>
        <v/>
      </c>
      <c r="C50" s="88" t="str">
        <f t="shared" si="4"/>
        <v/>
      </c>
      <c r="D50" s="115" t="str">
        <f t="shared" si="5"/>
        <v/>
      </c>
      <c r="E50" s="115" t="str">
        <f t="shared" si="6"/>
        <v/>
      </c>
      <c r="F50" s="115" t="str">
        <f t="shared" si="7"/>
        <v/>
      </c>
      <c r="G50" s="88" t="str">
        <f t="shared" si="1"/>
        <v/>
      </c>
    </row>
    <row r="51" spans="1:7" x14ac:dyDescent="0.3">
      <c r="A51" s="114" t="str">
        <f t="shared" si="2"/>
        <v/>
      </c>
      <c r="B51" s="99" t="str">
        <f t="shared" si="3"/>
        <v/>
      </c>
      <c r="C51" s="88" t="str">
        <f t="shared" si="4"/>
        <v/>
      </c>
      <c r="D51" s="115" t="str">
        <f t="shared" si="5"/>
        <v/>
      </c>
      <c r="E51" s="115" t="str">
        <f t="shared" si="6"/>
        <v/>
      </c>
      <c r="F51" s="115" t="str">
        <f t="shared" si="7"/>
        <v/>
      </c>
      <c r="G51" s="88" t="str">
        <f t="shared" si="1"/>
        <v/>
      </c>
    </row>
    <row r="52" spans="1:7" x14ac:dyDescent="0.3">
      <c r="A52" s="114" t="str">
        <f t="shared" si="2"/>
        <v/>
      </c>
      <c r="B52" s="99" t="str">
        <f t="shared" si="3"/>
        <v/>
      </c>
      <c r="C52" s="88" t="str">
        <f t="shared" si="4"/>
        <v/>
      </c>
      <c r="D52" s="115" t="str">
        <f t="shared" si="5"/>
        <v/>
      </c>
      <c r="E52" s="115" t="str">
        <f t="shared" si="6"/>
        <v/>
      </c>
      <c r="F52" s="115" t="str">
        <f t="shared" si="7"/>
        <v/>
      </c>
      <c r="G52" s="88" t="str">
        <f t="shared" si="1"/>
        <v/>
      </c>
    </row>
    <row r="53" spans="1:7" x14ac:dyDescent="0.3">
      <c r="A53" s="114" t="str">
        <f t="shared" si="2"/>
        <v/>
      </c>
      <c r="B53" s="99" t="str">
        <f t="shared" si="3"/>
        <v/>
      </c>
      <c r="C53" s="88" t="str">
        <f t="shared" si="4"/>
        <v/>
      </c>
      <c r="D53" s="115" t="str">
        <f t="shared" si="5"/>
        <v/>
      </c>
      <c r="E53" s="115" t="str">
        <f t="shared" si="6"/>
        <v/>
      </c>
      <c r="F53" s="115" t="str">
        <f t="shared" si="7"/>
        <v/>
      </c>
      <c r="G53" s="88" t="str">
        <f t="shared" si="1"/>
        <v/>
      </c>
    </row>
    <row r="54" spans="1:7" x14ac:dyDescent="0.3">
      <c r="A54" s="114" t="str">
        <f t="shared" si="2"/>
        <v/>
      </c>
      <c r="B54" s="99" t="str">
        <f t="shared" si="3"/>
        <v/>
      </c>
      <c r="C54" s="88" t="str">
        <f t="shared" si="4"/>
        <v/>
      </c>
      <c r="D54" s="115" t="str">
        <f t="shared" si="5"/>
        <v/>
      </c>
      <c r="E54" s="115" t="str">
        <f t="shared" si="6"/>
        <v/>
      </c>
      <c r="F54" s="115" t="str">
        <f t="shared" si="7"/>
        <v/>
      </c>
      <c r="G54" s="88" t="str">
        <f t="shared" si="1"/>
        <v/>
      </c>
    </row>
    <row r="55" spans="1:7" x14ac:dyDescent="0.3">
      <c r="A55" s="114" t="str">
        <f t="shared" si="2"/>
        <v/>
      </c>
      <c r="B55" s="99" t="str">
        <f t="shared" si="3"/>
        <v/>
      </c>
      <c r="C55" s="88" t="str">
        <f t="shared" si="4"/>
        <v/>
      </c>
      <c r="D55" s="115" t="str">
        <f t="shared" si="5"/>
        <v/>
      </c>
      <c r="E55" s="115" t="str">
        <f t="shared" si="6"/>
        <v/>
      </c>
      <c r="F55" s="115" t="str">
        <f t="shared" si="7"/>
        <v/>
      </c>
      <c r="G55" s="88" t="str">
        <f t="shared" si="1"/>
        <v/>
      </c>
    </row>
    <row r="56" spans="1:7" x14ac:dyDescent="0.3">
      <c r="A56" s="114" t="str">
        <f t="shared" si="2"/>
        <v/>
      </c>
      <c r="B56" s="99" t="str">
        <f t="shared" si="3"/>
        <v/>
      </c>
      <c r="C56" s="88" t="str">
        <f t="shared" si="4"/>
        <v/>
      </c>
      <c r="D56" s="115" t="str">
        <f t="shared" si="5"/>
        <v/>
      </c>
      <c r="E56" s="115" t="str">
        <f t="shared" si="6"/>
        <v/>
      </c>
      <c r="F56" s="115" t="str">
        <f t="shared" si="7"/>
        <v/>
      </c>
      <c r="G56" s="88" t="str">
        <f t="shared" si="1"/>
        <v/>
      </c>
    </row>
    <row r="57" spans="1:7" x14ac:dyDescent="0.3">
      <c r="A57" s="114" t="str">
        <f t="shared" si="2"/>
        <v/>
      </c>
      <c r="B57" s="99" t="str">
        <f t="shared" si="3"/>
        <v/>
      </c>
      <c r="C57" s="88" t="str">
        <f t="shared" si="4"/>
        <v/>
      </c>
      <c r="D57" s="115" t="str">
        <f t="shared" si="5"/>
        <v/>
      </c>
      <c r="E57" s="115" t="str">
        <f t="shared" si="6"/>
        <v/>
      </c>
      <c r="F57" s="115" t="str">
        <f t="shared" si="7"/>
        <v/>
      </c>
      <c r="G57" s="88" t="str">
        <f t="shared" si="1"/>
        <v/>
      </c>
    </row>
    <row r="58" spans="1:7" x14ac:dyDescent="0.3">
      <c r="A58" s="114" t="str">
        <f t="shared" si="2"/>
        <v/>
      </c>
      <c r="B58" s="99" t="str">
        <f t="shared" si="3"/>
        <v/>
      </c>
      <c r="C58" s="88" t="str">
        <f t="shared" si="4"/>
        <v/>
      </c>
      <c r="D58" s="115" t="str">
        <f t="shared" si="5"/>
        <v/>
      </c>
      <c r="E58" s="115" t="str">
        <f t="shared" si="6"/>
        <v/>
      </c>
      <c r="F58" s="115" t="str">
        <f t="shared" si="7"/>
        <v/>
      </c>
      <c r="G58" s="88" t="str">
        <f t="shared" si="1"/>
        <v/>
      </c>
    </row>
    <row r="59" spans="1:7" x14ac:dyDescent="0.3">
      <c r="A59" s="114" t="str">
        <f t="shared" si="2"/>
        <v/>
      </c>
      <c r="B59" s="99" t="str">
        <f t="shared" si="3"/>
        <v/>
      </c>
      <c r="C59" s="88" t="str">
        <f t="shared" si="4"/>
        <v/>
      </c>
      <c r="D59" s="115" t="str">
        <f t="shared" si="5"/>
        <v/>
      </c>
      <c r="E59" s="115" t="str">
        <f t="shared" si="6"/>
        <v/>
      </c>
      <c r="F59" s="115" t="str">
        <f t="shared" si="7"/>
        <v/>
      </c>
      <c r="G59" s="88" t="str">
        <f t="shared" si="1"/>
        <v/>
      </c>
    </row>
    <row r="60" spans="1:7" x14ac:dyDescent="0.3">
      <c r="A60" s="114" t="str">
        <f t="shared" si="2"/>
        <v/>
      </c>
      <c r="B60" s="99" t="str">
        <f t="shared" si="3"/>
        <v/>
      </c>
      <c r="C60" s="88" t="str">
        <f t="shared" si="4"/>
        <v/>
      </c>
      <c r="D60" s="115" t="str">
        <f t="shared" si="5"/>
        <v/>
      </c>
      <c r="E60" s="115" t="str">
        <f t="shared" si="6"/>
        <v/>
      </c>
      <c r="F60" s="115" t="str">
        <f t="shared" si="7"/>
        <v/>
      </c>
      <c r="G60" s="88" t="str">
        <f t="shared" si="1"/>
        <v/>
      </c>
    </row>
    <row r="61" spans="1:7" x14ac:dyDescent="0.3">
      <c r="A61" s="114" t="str">
        <f t="shared" si="2"/>
        <v/>
      </c>
      <c r="B61" s="99" t="str">
        <f t="shared" si="3"/>
        <v/>
      </c>
      <c r="C61" s="88" t="str">
        <f t="shared" si="4"/>
        <v/>
      </c>
      <c r="D61" s="115" t="str">
        <f t="shared" si="5"/>
        <v/>
      </c>
      <c r="E61" s="115" t="str">
        <f t="shared" si="6"/>
        <v/>
      </c>
      <c r="F61" s="115" t="str">
        <f t="shared" si="7"/>
        <v/>
      </c>
      <c r="G61" s="88" t="str">
        <f t="shared" si="1"/>
        <v/>
      </c>
    </row>
    <row r="62" spans="1:7" x14ac:dyDescent="0.3">
      <c r="A62" s="114" t="str">
        <f t="shared" si="2"/>
        <v/>
      </c>
      <c r="B62" s="99" t="str">
        <f t="shared" si="3"/>
        <v/>
      </c>
      <c r="C62" s="88" t="str">
        <f t="shared" si="4"/>
        <v/>
      </c>
      <c r="D62" s="115" t="str">
        <f t="shared" si="5"/>
        <v/>
      </c>
      <c r="E62" s="115" t="str">
        <f t="shared" si="6"/>
        <v/>
      </c>
      <c r="F62" s="115" t="str">
        <f t="shared" si="7"/>
        <v/>
      </c>
      <c r="G62" s="88" t="str">
        <f t="shared" si="1"/>
        <v/>
      </c>
    </row>
    <row r="63" spans="1:7" x14ac:dyDescent="0.3">
      <c r="A63" s="114" t="str">
        <f t="shared" si="2"/>
        <v/>
      </c>
      <c r="B63" s="99" t="str">
        <f t="shared" si="3"/>
        <v/>
      </c>
      <c r="C63" s="88" t="str">
        <f t="shared" si="4"/>
        <v/>
      </c>
      <c r="D63" s="115" t="str">
        <f t="shared" si="5"/>
        <v/>
      </c>
      <c r="E63" s="115" t="str">
        <f t="shared" si="6"/>
        <v/>
      </c>
      <c r="F63" s="115" t="str">
        <f t="shared" si="7"/>
        <v/>
      </c>
      <c r="G63" s="88" t="str">
        <f t="shared" si="1"/>
        <v/>
      </c>
    </row>
    <row r="64" spans="1:7" x14ac:dyDescent="0.3">
      <c r="A64" s="114" t="str">
        <f t="shared" si="2"/>
        <v/>
      </c>
      <c r="B64" s="99" t="str">
        <f t="shared" si="3"/>
        <v/>
      </c>
      <c r="C64" s="88" t="str">
        <f t="shared" si="4"/>
        <v/>
      </c>
      <c r="D64" s="115" t="str">
        <f t="shared" si="5"/>
        <v/>
      </c>
      <c r="E64" s="115" t="str">
        <f t="shared" si="6"/>
        <v/>
      </c>
      <c r="F64" s="115" t="str">
        <f t="shared" si="7"/>
        <v/>
      </c>
      <c r="G64" s="88" t="str">
        <f t="shared" si="1"/>
        <v/>
      </c>
    </row>
    <row r="65" spans="1:7" x14ac:dyDescent="0.3">
      <c r="A65" s="114" t="str">
        <f t="shared" si="2"/>
        <v/>
      </c>
      <c r="B65" s="99" t="str">
        <f t="shared" si="3"/>
        <v/>
      </c>
      <c r="C65" s="88" t="str">
        <f t="shared" si="4"/>
        <v/>
      </c>
      <c r="D65" s="115" t="str">
        <f t="shared" si="5"/>
        <v/>
      </c>
      <c r="E65" s="115" t="str">
        <f t="shared" si="6"/>
        <v/>
      </c>
      <c r="F65" s="115" t="str">
        <f t="shared" si="7"/>
        <v/>
      </c>
      <c r="G65" s="88" t="str">
        <f t="shared" si="1"/>
        <v/>
      </c>
    </row>
    <row r="66" spans="1:7" x14ac:dyDescent="0.3">
      <c r="A66" s="114" t="str">
        <f t="shared" si="2"/>
        <v/>
      </c>
      <c r="B66" s="99" t="str">
        <f t="shared" si="3"/>
        <v/>
      </c>
      <c r="C66" s="88" t="str">
        <f t="shared" si="4"/>
        <v/>
      </c>
      <c r="D66" s="115" t="str">
        <f t="shared" si="5"/>
        <v/>
      </c>
      <c r="E66" s="115" t="str">
        <f t="shared" si="6"/>
        <v/>
      </c>
      <c r="F66" s="115" t="str">
        <f t="shared" si="7"/>
        <v/>
      </c>
      <c r="G66" s="88" t="str">
        <f t="shared" si="1"/>
        <v/>
      </c>
    </row>
    <row r="67" spans="1:7" x14ac:dyDescent="0.3">
      <c r="A67" s="114" t="str">
        <f t="shared" si="2"/>
        <v/>
      </c>
      <c r="B67" s="99" t="str">
        <f t="shared" si="3"/>
        <v/>
      </c>
      <c r="C67" s="88" t="str">
        <f t="shared" si="4"/>
        <v/>
      </c>
      <c r="D67" s="115" t="str">
        <f t="shared" si="5"/>
        <v/>
      </c>
      <c r="E67" s="115" t="str">
        <f t="shared" si="6"/>
        <v/>
      </c>
      <c r="F67" s="115" t="str">
        <f t="shared" si="7"/>
        <v/>
      </c>
      <c r="G67" s="88" t="str">
        <f t="shared" si="1"/>
        <v/>
      </c>
    </row>
    <row r="68" spans="1:7" x14ac:dyDescent="0.3">
      <c r="A68" s="114" t="str">
        <f t="shared" si="2"/>
        <v/>
      </c>
      <c r="B68" s="99" t="str">
        <f t="shared" si="3"/>
        <v/>
      </c>
      <c r="C68" s="88" t="str">
        <f t="shared" si="4"/>
        <v/>
      </c>
      <c r="D68" s="115" t="str">
        <f t="shared" si="5"/>
        <v/>
      </c>
      <c r="E68" s="115" t="str">
        <f t="shared" si="6"/>
        <v/>
      </c>
      <c r="F68" s="115" t="str">
        <f t="shared" si="7"/>
        <v/>
      </c>
      <c r="G68" s="88" t="str">
        <f t="shared" si="1"/>
        <v/>
      </c>
    </row>
    <row r="69" spans="1:7" x14ac:dyDescent="0.3">
      <c r="A69" s="114" t="str">
        <f t="shared" si="2"/>
        <v/>
      </c>
      <c r="B69" s="99" t="str">
        <f t="shared" si="3"/>
        <v/>
      </c>
      <c r="C69" s="88" t="str">
        <f t="shared" si="4"/>
        <v/>
      </c>
      <c r="D69" s="115" t="str">
        <f t="shared" si="5"/>
        <v/>
      </c>
      <c r="E69" s="115" t="str">
        <f t="shared" si="6"/>
        <v/>
      </c>
      <c r="F69" s="115" t="str">
        <f t="shared" si="7"/>
        <v/>
      </c>
      <c r="G69" s="88" t="str">
        <f t="shared" si="1"/>
        <v/>
      </c>
    </row>
    <row r="70" spans="1:7" x14ac:dyDescent="0.3">
      <c r="A70" s="114" t="str">
        <f t="shared" si="2"/>
        <v/>
      </c>
      <c r="B70" s="99" t="str">
        <f t="shared" si="3"/>
        <v/>
      </c>
      <c r="C70" s="88" t="str">
        <f t="shared" si="4"/>
        <v/>
      </c>
      <c r="D70" s="115" t="str">
        <f t="shared" si="5"/>
        <v/>
      </c>
      <c r="E70" s="115" t="str">
        <f t="shared" si="6"/>
        <v/>
      </c>
      <c r="F70" s="115" t="str">
        <f t="shared" si="7"/>
        <v/>
      </c>
      <c r="G70" s="88" t="str">
        <f t="shared" si="1"/>
        <v/>
      </c>
    </row>
    <row r="71" spans="1:7" x14ac:dyDescent="0.3">
      <c r="A71" s="114" t="str">
        <f t="shared" si="2"/>
        <v/>
      </c>
      <c r="B71" s="99" t="str">
        <f t="shared" si="3"/>
        <v/>
      </c>
      <c r="C71" s="88" t="str">
        <f t="shared" si="4"/>
        <v/>
      </c>
      <c r="D71" s="115" t="str">
        <f t="shared" si="5"/>
        <v/>
      </c>
      <c r="E71" s="115" t="str">
        <f t="shared" si="6"/>
        <v/>
      </c>
      <c r="F71" s="115" t="str">
        <f t="shared" si="7"/>
        <v/>
      </c>
      <c r="G71" s="88" t="str">
        <f t="shared" si="1"/>
        <v/>
      </c>
    </row>
    <row r="72" spans="1:7" x14ac:dyDescent="0.3">
      <c r="A72" s="114" t="str">
        <f t="shared" si="2"/>
        <v/>
      </c>
      <c r="B72" s="99" t="str">
        <f t="shared" si="3"/>
        <v/>
      </c>
      <c r="C72" s="88" t="str">
        <f t="shared" si="4"/>
        <v/>
      </c>
      <c r="D72" s="115" t="str">
        <f t="shared" si="5"/>
        <v/>
      </c>
      <c r="E72" s="115" t="str">
        <f t="shared" si="6"/>
        <v/>
      </c>
      <c r="F72" s="115" t="str">
        <f t="shared" si="7"/>
        <v/>
      </c>
      <c r="G72" s="88" t="str">
        <f t="shared" si="1"/>
        <v/>
      </c>
    </row>
    <row r="73" spans="1:7" x14ac:dyDescent="0.3">
      <c r="A73" s="114" t="str">
        <f t="shared" si="2"/>
        <v/>
      </c>
      <c r="B73" s="99" t="str">
        <f t="shared" si="3"/>
        <v/>
      </c>
      <c r="C73" s="88" t="str">
        <f t="shared" si="4"/>
        <v/>
      </c>
      <c r="D73" s="115" t="str">
        <f t="shared" si="5"/>
        <v/>
      </c>
      <c r="E73" s="115" t="str">
        <f t="shared" si="6"/>
        <v/>
      </c>
      <c r="F73" s="115" t="str">
        <f t="shared" si="7"/>
        <v/>
      </c>
      <c r="G73" s="88" t="str">
        <f t="shared" si="1"/>
        <v/>
      </c>
    </row>
    <row r="74" spans="1:7" x14ac:dyDescent="0.3">
      <c r="A74" s="114" t="str">
        <f t="shared" si="2"/>
        <v/>
      </c>
      <c r="B74" s="99" t="str">
        <f t="shared" si="3"/>
        <v/>
      </c>
      <c r="C74" s="88" t="str">
        <f t="shared" si="4"/>
        <v/>
      </c>
      <c r="D74" s="115" t="str">
        <f t="shared" si="5"/>
        <v/>
      </c>
      <c r="E74" s="115" t="str">
        <f t="shared" si="6"/>
        <v/>
      </c>
      <c r="F74" s="115" t="str">
        <f t="shared" si="7"/>
        <v/>
      </c>
      <c r="G74" s="88" t="str">
        <f t="shared" si="1"/>
        <v/>
      </c>
    </row>
    <row r="75" spans="1:7" x14ac:dyDescent="0.3">
      <c r="A75" s="114" t="str">
        <f t="shared" si="2"/>
        <v/>
      </c>
      <c r="B75" s="99" t="str">
        <f t="shared" si="3"/>
        <v/>
      </c>
      <c r="C75" s="88" t="str">
        <f t="shared" si="4"/>
        <v/>
      </c>
      <c r="D75" s="115" t="str">
        <f t="shared" si="5"/>
        <v/>
      </c>
      <c r="E75" s="115" t="str">
        <f t="shared" si="6"/>
        <v/>
      </c>
      <c r="F75" s="115" t="str">
        <f t="shared" si="7"/>
        <v/>
      </c>
      <c r="G75" s="88" t="str">
        <f t="shared" si="1"/>
        <v/>
      </c>
    </row>
    <row r="76" spans="1:7" x14ac:dyDescent="0.3">
      <c r="A76" s="114" t="str">
        <f t="shared" si="2"/>
        <v/>
      </c>
      <c r="B76" s="99" t="str">
        <f t="shared" si="3"/>
        <v/>
      </c>
      <c r="C76" s="88" t="str">
        <f t="shared" si="4"/>
        <v/>
      </c>
      <c r="D76" s="115" t="str">
        <f t="shared" si="5"/>
        <v/>
      </c>
      <c r="E76" s="115" t="str">
        <f t="shared" si="6"/>
        <v/>
      </c>
      <c r="F76" s="115" t="str">
        <f t="shared" si="7"/>
        <v/>
      </c>
      <c r="G76" s="88" t="str">
        <f t="shared" si="1"/>
        <v/>
      </c>
    </row>
    <row r="77" spans="1:7" x14ac:dyDescent="0.3">
      <c r="A77" s="114" t="str">
        <f t="shared" si="2"/>
        <v/>
      </c>
      <c r="B77" s="99" t="str">
        <f t="shared" si="3"/>
        <v/>
      </c>
      <c r="C77" s="88" t="str">
        <f t="shared" si="4"/>
        <v/>
      </c>
      <c r="D77" s="115" t="str">
        <f t="shared" si="5"/>
        <v/>
      </c>
      <c r="E77" s="115" t="str">
        <f t="shared" si="6"/>
        <v/>
      </c>
      <c r="F77" s="115" t="str">
        <f t="shared" si="7"/>
        <v/>
      </c>
      <c r="G77" s="88" t="str">
        <f t="shared" si="1"/>
        <v/>
      </c>
    </row>
    <row r="78" spans="1:7" x14ac:dyDescent="0.3">
      <c r="A78" s="114" t="str">
        <f t="shared" si="2"/>
        <v/>
      </c>
      <c r="B78" s="99" t="str">
        <f t="shared" si="3"/>
        <v/>
      </c>
      <c r="C78" s="88" t="str">
        <f t="shared" si="4"/>
        <v/>
      </c>
      <c r="D78" s="115" t="str">
        <f t="shared" si="5"/>
        <v/>
      </c>
      <c r="E78" s="115" t="str">
        <f t="shared" si="6"/>
        <v/>
      </c>
      <c r="F78" s="115" t="str">
        <f t="shared" si="7"/>
        <v/>
      </c>
      <c r="G78" s="88" t="str">
        <f t="shared" si="1"/>
        <v/>
      </c>
    </row>
    <row r="79" spans="1:7" x14ac:dyDescent="0.3">
      <c r="A79" s="114" t="str">
        <f t="shared" si="2"/>
        <v/>
      </c>
      <c r="B79" s="99" t="str">
        <f t="shared" si="3"/>
        <v/>
      </c>
      <c r="C79" s="88" t="str">
        <f t="shared" si="4"/>
        <v/>
      </c>
      <c r="D79" s="115" t="str">
        <f t="shared" si="5"/>
        <v/>
      </c>
      <c r="E79" s="115" t="str">
        <f t="shared" si="6"/>
        <v/>
      </c>
      <c r="F79" s="115" t="str">
        <f t="shared" si="7"/>
        <v/>
      </c>
      <c r="G79" s="88" t="str">
        <f t="shared" si="1"/>
        <v/>
      </c>
    </row>
    <row r="80" spans="1:7" x14ac:dyDescent="0.3">
      <c r="A80" s="114" t="str">
        <f t="shared" si="2"/>
        <v/>
      </c>
      <c r="B80" s="99" t="str">
        <f t="shared" si="3"/>
        <v/>
      </c>
      <c r="C80" s="88" t="str">
        <f t="shared" si="4"/>
        <v/>
      </c>
      <c r="D80" s="115" t="str">
        <f t="shared" si="5"/>
        <v/>
      </c>
      <c r="E80" s="115" t="str">
        <f t="shared" si="6"/>
        <v/>
      </c>
      <c r="F80" s="115" t="str">
        <f t="shared" si="7"/>
        <v/>
      </c>
      <c r="G80" s="88" t="str">
        <f t="shared" ref="G80:G143" si="8">IF(B80="","",SUM(C80)-SUM(E80))</f>
        <v/>
      </c>
    </row>
    <row r="81" spans="1:7" x14ac:dyDescent="0.3">
      <c r="A81" s="114" t="str">
        <f t="shared" ref="A81:A143" si="9">IF(B81="","",EDATE(A80,1))</f>
        <v/>
      </c>
      <c r="B81" s="99" t="str">
        <f t="shared" ref="B81:B143" si="10">IF(B80="","",IF(SUM(B80)+1&lt;=$E$7,SUM(B80)+1,""))</f>
        <v/>
      </c>
      <c r="C81" s="88" t="str">
        <f t="shared" ref="C81:C143" si="11">IF(B81="","",G80)</f>
        <v/>
      </c>
      <c r="D81" s="115" t="str">
        <f t="shared" ref="D81:D143" si="12">IF(B81="","",IPMT($E$11/12,B81,$E$7,-$E$8,$E$9,0))</f>
        <v/>
      </c>
      <c r="E81" s="115" t="str">
        <f t="shared" ref="E81:E143" si="13">IF(B81="","",PPMT($E$11/12,B81,$E$7,-$E$8,$E$9,0))</f>
        <v/>
      </c>
      <c r="F81" s="115" t="str">
        <f t="shared" ref="F81:F143" si="14">IF(B81="","",SUM(D81:E81))</f>
        <v/>
      </c>
      <c r="G81" s="88" t="str">
        <f t="shared" si="8"/>
        <v/>
      </c>
    </row>
    <row r="82" spans="1:7" x14ac:dyDescent="0.3">
      <c r="A82" s="114" t="str">
        <f t="shared" si="9"/>
        <v/>
      </c>
      <c r="B82" s="99" t="str">
        <f t="shared" si="10"/>
        <v/>
      </c>
      <c r="C82" s="88" t="str">
        <f t="shared" si="11"/>
        <v/>
      </c>
      <c r="D82" s="115" t="str">
        <f t="shared" si="12"/>
        <v/>
      </c>
      <c r="E82" s="115" t="str">
        <f t="shared" si="13"/>
        <v/>
      </c>
      <c r="F82" s="115" t="str">
        <f t="shared" si="14"/>
        <v/>
      </c>
      <c r="G82" s="88" t="str">
        <f t="shared" si="8"/>
        <v/>
      </c>
    </row>
    <row r="83" spans="1:7" x14ac:dyDescent="0.3">
      <c r="A83" s="114" t="str">
        <f t="shared" si="9"/>
        <v/>
      </c>
      <c r="B83" s="99" t="str">
        <f t="shared" si="10"/>
        <v/>
      </c>
      <c r="C83" s="88" t="str">
        <f t="shared" si="11"/>
        <v/>
      </c>
      <c r="D83" s="115" t="str">
        <f t="shared" si="12"/>
        <v/>
      </c>
      <c r="E83" s="115" t="str">
        <f t="shared" si="13"/>
        <v/>
      </c>
      <c r="F83" s="115" t="str">
        <f t="shared" si="14"/>
        <v/>
      </c>
      <c r="G83" s="88" t="str">
        <f t="shared" si="8"/>
        <v/>
      </c>
    </row>
    <row r="84" spans="1:7" x14ac:dyDescent="0.3">
      <c r="A84" s="114" t="str">
        <f t="shared" si="9"/>
        <v/>
      </c>
      <c r="B84" s="99" t="str">
        <f t="shared" si="10"/>
        <v/>
      </c>
      <c r="C84" s="88" t="str">
        <f t="shared" si="11"/>
        <v/>
      </c>
      <c r="D84" s="115" t="str">
        <f t="shared" si="12"/>
        <v/>
      </c>
      <c r="E84" s="115" t="str">
        <f t="shared" si="13"/>
        <v/>
      </c>
      <c r="F84" s="115" t="str">
        <f t="shared" si="14"/>
        <v/>
      </c>
      <c r="G84" s="88" t="str">
        <f t="shared" si="8"/>
        <v/>
      </c>
    </row>
    <row r="85" spans="1:7" x14ac:dyDescent="0.3">
      <c r="A85" s="114" t="str">
        <f t="shared" si="9"/>
        <v/>
      </c>
      <c r="B85" s="99" t="str">
        <f t="shared" si="10"/>
        <v/>
      </c>
      <c r="C85" s="88" t="str">
        <f t="shared" si="11"/>
        <v/>
      </c>
      <c r="D85" s="115" t="str">
        <f t="shared" si="12"/>
        <v/>
      </c>
      <c r="E85" s="115" t="str">
        <f t="shared" si="13"/>
        <v/>
      </c>
      <c r="F85" s="115" t="str">
        <f t="shared" si="14"/>
        <v/>
      </c>
      <c r="G85" s="88" t="str">
        <f t="shared" si="8"/>
        <v/>
      </c>
    </row>
    <row r="86" spans="1:7" x14ac:dyDescent="0.3">
      <c r="A86" s="114" t="str">
        <f t="shared" si="9"/>
        <v/>
      </c>
      <c r="B86" s="99" t="str">
        <f t="shared" si="10"/>
        <v/>
      </c>
      <c r="C86" s="88" t="str">
        <f t="shared" si="11"/>
        <v/>
      </c>
      <c r="D86" s="115" t="str">
        <f t="shared" si="12"/>
        <v/>
      </c>
      <c r="E86" s="115" t="str">
        <f t="shared" si="13"/>
        <v/>
      </c>
      <c r="F86" s="115" t="str">
        <f t="shared" si="14"/>
        <v/>
      </c>
      <c r="G86" s="88" t="str">
        <f t="shared" si="8"/>
        <v/>
      </c>
    </row>
    <row r="87" spans="1:7" x14ac:dyDescent="0.3">
      <c r="A87" s="114" t="str">
        <f t="shared" si="9"/>
        <v/>
      </c>
      <c r="B87" s="99" t="str">
        <f t="shared" si="10"/>
        <v/>
      </c>
      <c r="C87" s="88" t="str">
        <f t="shared" si="11"/>
        <v/>
      </c>
      <c r="D87" s="115" t="str">
        <f t="shared" si="12"/>
        <v/>
      </c>
      <c r="E87" s="115" t="str">
        <f t="shared" si="13"/>
        <v/>
      </c>
      <c r="F87" s="115" t="str">
        <f t="shared" si="14"/>
        <v/>
      </c>
      <c r="G87" s="88" t="str">
        <f t="shared" si="8"/>
        <v/>
      </c>
    </row>
    <row r="88" spans="1:7" x14ac:dyDescent="0.3">
      <c r="A88" s="114" t="str">
        <f t="shared" si="9"/>
        <v/>
      </c>
      <c r="B88" s="99" t="str">
        <f t="shared" si="10"/>
        <v/>
      </c>
      <c r="C88" s="88" t="str">
        <f t="shared" si="11"/>
        <v/>
      </c>
      <c r="D88" s="115" t="str">
        <f t="shared" si="12"/>
        <v/>
      </c>
      <c r="E88" s="115" t="str">
        <f t="shared" si="13"/>
        <v/>
      </c>
      <c r="F88" s="115" t="str">
        <f t="shared" si="14"/>
        <v/>
      </c>
      <c r="G88" s="88" t="str">
        <f t="shared" si="8"/>
        <v/>
      </c>
    </row>
    <row r="89" spans="1:7" x14ac:dyDescent="0.3">
      <c r="A89" s="114" t="str">
        <f t="shared" si="9"/>
        <v/>
      </c>
      <c r="B89" s="99" t="str">
        <f t="shared" si="10"/>
        <v/>
      </c>
      <c r="C89" s="88" t="str">
        <f t="shared" si="11"/>
        <v/>
      </c>
      <c r="D89" s="115" t="str">
        <f t="shared" si="12"/>
        <v/>
      </c>
      <c r="E89" s="115" t="str">
        <f t="shared" si="13"/>
        <v/>
      </c>
      <c r="F89" s="115" t="str">
        <f t="shared" si="14"/>
        <v/>
      </c>
      <c r="G89" s="88" t="str">
        <f t="shared" si="8"/>
        <v/>
      </c>
    </row>
    <row r="90" spans="1:7" x14ac:dyDescent="0.3">
      <c r="A90" s="114" t="str">
        <f t="shared" si="9"/>
        <v/>
      </c>
      <c r="B90" s="99" t="str">
        <f t="shared" si="10"/>
        <v/>
      </c>
      <c r="C90" s="88" t="str">
        <f t="shared" si="11"/>
        <v/>
      </c>
      <c r="D90" s="115" t="str">
        <f t="shared" si="12"/>
        <v/>
      </c>
      <c r="E90" s="115" t="str">
        <f t="shared" si="13"/>
        <v/>
      </c>
      <c r="F90" s="115" t="str">
        <f t="shared" si="14"/>
        <v/>
      </c>
      <c r="G90" s="88" t="str">
        <f t="shared" si="8"/>
        <v/>
      </c>
    </row>
    <row r="91" spans="1:7" x14ac:dyDescent="0.3">
      <c r="A91" s="114" t="str">
        <f t="shared" si="9"/>
        <v/>
      </c>
      <c r="B91" s="99" t="str">
        <f t="shared" si="10"/>
        <v/>
      </c>
      <c r="C91" s="88" t="str">
        <f t="shared" si="11"/>
        <v/>
      </c>
      <c r="D91" s="115" t="str">
        <f t="shared" si="12"/>
        <v/>
      </c>
      <c r="E91" s="115" t="str">
        <f t="shared" si="13"/>
        <v/>
      </c>
      <c r="F91" s="115" t="str">
        <f t="shared" si="14"/>
        <v/>
      </c>
      <c r="G91" s="88" t="str">
        <f t="shared" si="8"/>
        <v/>
      </c>
    </row>
    <row r="92" spans="1:7" x14ac:dyDescent="0.3">
      <c r="A92" s="114" t="str">
        <f t="shared" si="9"/>
        <v/>
      </c>
      <c r="B92" s="99" t="str">
        <f t="shared" si="10"/>
        <v/>
      </c>
      <c r="C92" s="88" t="str">
        <f t="shared" si="11"/>
        <v/>
      </c>
      <c r="D92" s="115" t="str">
        <f t="shared" si="12"/>
        <v/>
      </c>
      <c r="E92" s="115" t="str">
        <f t="shared" si="13"/>
        <v/>
      </c>
      <c r="F92" s="115" t="str">
        <f t="shared" si="14"/>
        <v/>
      </c>
      <c r="G92" s="88" t="str">
        <f t="shared" si="8"/>
        <v/>
      </c>
    </row>
    <row r="93" spans="1:7" x14ac:dyDescent="0.3">
      <c r="A93" s="114" t="str">
        <f t="shared" si="9"/>
        <v/>
      </c>
      <c r="B93" s="99" t="str">
        <f t="shared" si="10"/>
        <v/>
      </c>
      <c r="C93" s="88" t="str">
        <f t="shared" si="11"/>
        <v/>
      </c>
      <c r="D93" s="115" t="str">
        <f t="shared" si="12"/>
        <v/>
      </c>
      <c r="E93" s="115" t="str">
        <f t="shared" si="13"/>
        <v/>
      </c>
      <c r="F93" s="115" t="str">
        <f t="shared" si="14"/>
        <v/>
      </c>
      <c r="G93" s="88" t="str">
        <f t="shared" si="8"/>
        <v/>
      </c>
    </row>
    <row r="94" spans="1:7" x14ac:dyDescent="0.3">
      <c r="A94" s="114" t="str">
        <f t="shared" si="9"/>
        <v/>
      </c>
      <c r="B94" s="99" t="str">
        <f t="shared" si="10"/>
        <v/>
      </c>
      <c r="C94" s="88" t="str">
        <f t="shared" si="11"/>
        <v/>
      </c>
      <c r="D94" s="115" t="str">
        <f t="shared" si="12"/>
        <v/>
      </c>
      <c r="E94" s="115" t="str">
        <f t="shared" si="13"/>
        <v/>
      </c>
      <c r="F94" s="115" t="str">
        <f t="shared" si="14"/>
        <v/>
      </c>
      <c r="G94" s="88" t="str">
        <f t="shared" si="8"/>
        <v/>
      </c>
    </row>
    <row r="95" spans="1:7" x14ac:dyDescent="0.3">
      <c r="A95" s="114" t="str">
        <f t="shared" si="9"/>
        <v/>
      </c>
      <c r="B95" s="99" t="str">
        <f t="shared" si="10"/>
        <v/>
      </c>
      <c r="C95" s="88" t="str">
        <f t="shared" si="11"/>
        <v/>
      </c>
      <c r="D95" s="115" t="str">
        <f t="shared" si="12"/>
        <v/>
      </c>
      <c r="E95" s="115" t="str">
        <f t="shared" si="13"/>
        <v/>
      </c>
      <c r="F95" s="115" t="str">
        <f t="shared" si="14"/>
        <v/>
      </c>
      <c r="G95" s="88" t="str">
        <f t="shared" si="8"/>
        <v/>
      </c>
    </row>
    <row r="96" spans="1:7" x14ac:dyDescent="0.3">
      <c r="A96" s="114" t="str">
        <f t="shared" si="9"/>
        <v/>
      </c>
      <c r="B96" s="99" t="str">
        <f t="shared" si="10"/>
        <v/>
      </c>
      <c r="C96" s="88" t="str">
        <f t="shared" si="11"/>
        <v/>
      </c>
      <c r="D96" s="115" t="str">
        <f t="shared" si="12"/>
        <v/>
      </c>
      <c r="E96" s="115" t="str">
        <f t="shared" si="13"/>
        <v/>
      </c>
      <c r="F96" s="115" t="str">
        <f t="shared" si="14"/>
        <v/>
      </c>
      <c r="G96" s="88" t="str">
        <f t="shared" si="8"/>
        <v/>
      </c>
    </row>
    <row r="97" spans="1:7" x14ac:dyDescent="0.3">
      <c r="A97" s="114" t="str">
        <f t="shared" si="9"/>
        <v/>
      </c>
      <c r="B97" s="99" t="str">
        <f t="shared" si="10"/>
        <v/>
      </c>
      <c r="C97" s="88" t="str">
        <f t="shared" si="11"/>
        <v/>
      </c>
      <c r="D97" s="115" t="str">
        <f t="shared" si="12"/>
        <v/>
      </c>
      <c r="E97" s="115" t="str">
        <f t="shared" si="13"/>
        <v/>
      </c>
      <c r="F97" s="115" t="str">
        <f t="shared" si="14"/>
        <v/>
      </c>
      <c r="G97" s="88" t="str">
        <f t="shared" si="8"/>
        <v/>
      </c>
    </row>
    <row r="98" spans="1:7" x14ac:dyDescent="0.3">
      <c r="A98" s="114" t="str">
        <f t="shared" si="9"/>
        <v/>
      </c>
      <c r="B98" s="99" t="str">
        <f t="shared" si="10"/>
        <v/>
      </c>
      <c r="C98" s="88" t="str">
        <f t="shared" si="11"/>
        <v/>
      </c>
      <c r="D98" s="115" t="str">
        <f t="shared" si="12"/>
        <v/>
      </c>
      <c r="E98" s="115" t="str">
        <f t="shared" si="13"/>
        <v/>
      </c>
      <c r="F98" s="115" t="str">
        <f t="shared" si="14"/>
        <v/>
      </c>
      <c r="G98" s="88" t="str">
        <f t="shared" si="8"/>
        <v/>
      </c>
    </row>
    <row r="99" spans="1:7" x14ac:dyDescent="0.3">
      <c r="A99" s="114" t="str">
        <f t="shared" si="9"/>
        <v/>
      </c>
      <c r="B99" s="99" t="str">
        <f t="shared" si="10"/>
        <v/>
      </c>
      <c r="C99" s="88" t="str">
        <f t="shared" si="11"/>
        <v/>
      </c>
      <c r="D99" s="115" t="str">
        <f t="shared" si="12"/>
        <v/>
      </c>
      <c r="E99" s="115" t="str">
        <f t="shared" si="13"/>
        <v/>
      </c>
      <c r="F99" s="115" t="str">
        <f t="shared" si="14"/>
        <v/>
      </c>
      <c r="G99" s="88" t="str">
        <f t="shared" si="8"/>
        <v/>
      </c>
    </row>
    <row r="100" spans="1:7" x14ac:dyDescent="0.3">
      <c r="A100" s="114" t="str">
        <f t="shared" si="9"/>
        <v/>
      </c>
      <c r="B100" s="99" t="str">
        <f t="shared" si="10"/>
        <v/>
      </c>
      <c r="C100" s="88" t="str">
        <f t="shared" si="11"/>
        <v/>
      </c>
      <c r="D100" s="115" t="str">
        <f t="shared" si="12"/>
        <v/>
      </c>
      <c r="E100" s="115" t="str">
        <f t="shared" si="13"/>
        <v/>
      </c>
      <c r="F100" s="115" t="str">
        <f t="shared" si="14"/>
        <v/>
      </c>
      <c r="G100" s="88" t="str">
        <f t="shared" si="8"/>
        <v/>
      </c>
    </row>
    <row r="101" spans="1:7" x14ac:dyDescent="0.3">
      <c r="A101" s="114" t="str">
        <f t="shared" si="9"/>
        <v/>
      </c>
      <c r="B101" s="99" t="str">
        <f t="shared" si="10"/>
        <v/>
      </c>
      <c r="C101" s="88" t="str">
        <f t="shared" si="11"/>
        <v/>
      </c>
      <c r="D101" s="115" t="str">
        <f t="shared" si="12"/>
        <v/>
      </c>
      <c r="E101" s="115" t="str">
        <f t="shared" si="13"/>
        <v/>
      </c>
      <c r="F101" s="115" t="str">
        <f t="shared" si="14"/>
        <v/>
      </c>
      <c r="G101" s="88" t="str">
        <f t="shared" si="8"/>
        <v/>
      </c>
    </row>
    <row r="102" spans="1:7" x14ac:dyDescent="0.3">
      <c r="A102" s="114" t="str">
        <f t="shared" si="9"/>
        <v/>
      </c>
      <c r="B102" s="99" t="str">
        <f t="shared" si="10"/>
        <v/>
      </c>
      <c r="C102" s="88" t="str">
        <f t="shared" si="11"/>
        <v/>
      </c>
      <c r="D102" s="115" t="str">
        <f t="shared" si="12"/>
        <v/>
      </c>
      <c r="E102" s="115" t="str">
        <f t="shared" si="13"/>
        <v/>
      </c>
      <c r="F102" s="115" t="str">
        <f t="shared" si="14"/>
        <v/>
      </c>
      <c r="G102" s="88" t="str">
        <f t="shared" si="8"/>
        <v/>
      </c>
    </row>
    <row r="103" spans="1:7" x14ac:dyDescent="0.3">
      <c r="A103" s="114" t="str">
        <f t="shared" si="9"/>
        <v/>
      </c>
      <c r="B103" s="99" t="str">
        <f t="shared" si="10"/>
        <v/>
      </c>
      <c r="C103" s="88" t="str">
        <f t="shared" si="11"/>
        <v/>
      </c>
      <c r="D103" s="115" t="str">
        <f t="shared" si="12"/>
        <v/>
      </c>
      <c r="E103" s="115" t="str">
        <f t="shared" si="13"/>
        <v/>
      </c>
      <c r="F103" s="115" t="str">
        <f t="shared" si="14"/>
        <v/>
      </c>
      <c r="G103" s="88" t="str">
        <f t="shared" si="8"/>
        <v/>
      </c>
    </row>
    <row r="104" spans="1:7" x14ac:dyDescent="0.3">
      <c r="A104" s="114" t="str">
        <f t="shared" si="9"/>
        <v/>
      </c>
      <c r="B104" s="99" t="str">
        <f t="shared" si="10"/>
        <v/>
      </c>
      <c r="C104" s="88" t="str">
        <f t="shared" si="11"/>
        <v/>
      </c>
      <c r="D104" s="115" t="str">
        <f t="shared" si="12"/>
        <v/>
      </c>
      <c r="E104" s="115" t="str">
        <f t="shared" si="13"/>
        <v/>
      </c>
      <c r="F104" s="115" t="str">
        <f t="shared" si="14"/>
        <v/>
      </c>
      <c r="G104" s="88" t="str">
        <f t="shared" si="8"/>
        <v/>
      </c>
    </row>
    <row r="105" spans="1:7" x14ac:dyDescent="0.3">
      <c r="A105" s="114" t="str">
        <f t="shared" si="9"/>
        <v/>
      </c>
      <c r="B105" s="99" t="str">
        <f t="shared" si="10"/>
        <v/>
      </c>
      <c r="C105" s="88" t="str">
        <f t="shared" si="11"/>
        <v/>
      </c>
      <c r="D105" s="115" t="str">
        <f t="shared" si="12"/>
        <v/>
      </c>
      <c r="E105" s="115" t="str">
        <f t="shared" si="13"/>
        <v/>
      </c>
      <c r="F105" s="115" t="str">
        <f t="shared" si="14"/>
        <v/>
      </c>
      <c r="G105" s="88" t="str">
        <f t="shared" si="8"/>
        <v/>
      </c>
    </row>
    <row r="106" spans="1:7" x14ac:dyDescent="0.3">
      <c r="A106" s="114" t="str">
        <f t="shared" si="9"/>
        <v/>
      </c>
      <c r="B106" s="99" t="str">
        <f t="shared" si="10"/>
        <v/>
      </c>
      <c r="C106" s="88" t="str">
        <f t="shared" si="11"/>
        <v/>
      </c>
      <c r="D106" s="115" t="str">
        <f t="shared" si="12"/>
        <v/>
      </c>
      <c r="E106" s="115" t="str">
        <f t="shared" si="13"/>
        <v/>
      </c>
      <c r="F106" s="115" t="str">
        <f t="shared" si="14"/>
        <v/>
      </c>
      <c r="G106" s="88" t="str">
        <f t="shared" si="8"/>
        <v/>
      </c>
    </row>
    <row r="107" spans="1:7" x14ac:dyDescent="0.3">
      <c r="A107" s="114" t="str">
        <f t="shared" si="9"/>
        <v/>
      </c>
      <c r="B107" s="99" t="str">
        <f t="shared" si="10"/>
        <v/>
      </c>
      <c r="C107" s="88" t="str">
        <f t="shared" si="11"/>
        <v/>
      </c>
      <c r="D107" s="115" t="str">
        <f t="shared" si="12"/>
        <v/>
      </c>
      <c r="E107" s="115" t="str">
        <f t="shared" si="13"/>
        <v/>
      </c>
      <c r="F107" s="115" t="str">
        <f t="shared" si="14"/>
        <v/>
      </c>
      <c r="G107" s="88" t="str">
        <f t="shared" si="8"/>
        <v/>
      </c>
    </row>
    <row r="108" spans="1:7" x14ac:dyDescent="0.3">
      <c r="A108" s="114" t="str">
        <f t="shared" si="9"/>
        <v/>
      </c>
      <c r="B108" s="99" t="str">
        <f t="shared" si="10"/>
        <v/>
      </c>
      <c r="C108" s="88" t="str">
        <f t="shared" si="11"/>
        <v/>
      </c>
      <c r="D108" s="115" t="str">
        <f t="shared" si="12"/>
        <v/>
      </c>
      <c r="E108" s="115" t="str">
        <f t="shared" si="13"/>
        <v/>
      </c>
      <c r="F108" s="115" t="str">
        <f t="shared" si="14"/>
        <v/>
      </c>
      <c r="G108" s="88" t="str">
        <f t="shared" si="8"/>
        <v/>
      </c>
    </row>
    <row r="109" spans="1:7" x14ac:dyDescent="0.3">
      <c r="A109" s="114" t="str">
        <f t="shared" si="9"/>
        <v/>
      </c>
      <c r="B109" s="99" t="str">
        <f t="shared" si="10"/>
        <v/>
      </c>
      <c r="C109" s="88" t="str">
        <f t="shared" si="11"/>
        <v/>
      </c>
      <c r="D109" s="115" t="str">
        <f t="shared" si="12"/>
        <v/>
      </c>
      <c r="E109" s="115" t="str">
        <f t="shared" si="13"/>
        <v/>
      </c>
      <c r="F109" s="115" t="str">
        <f t="shared" si="14"/>
        <v/>
      </c>
      <c r="G109" s="88" t="str">
        <f t="shared" si="8"/>
        <v/>
      </c>
    </row>
    <row r="110" spans="1:7" x14ac:dyDescent="0.3">
      <c r="A110" s="114" t="str">
        <f t="shared" si="9"/>
        <v/>
      </c>
      <c r="B110" s="99" t="str">
        <f t="shared" si="10"/>
        <v/>
      </c>
      <c r="C110" s="88" t="str">
        <f t="shared" si="11"/>
        <v/>
      </c>
      <c r="D110" s="115" t="str">
        <f t="shared" si="12"/>
        <v/>
      </c>
      <c r="E110" s="115" t="str">
        <f t="shared" si="13"/>
        <v/>
      </c>
      <c r="F110" s="115" t="str">
        <f t="shared" si="14"/>
        <v/>
      </c>
      <c r="G110" s="88" t="str">
        <f t="shared" si="8"/>
        <v/>
      </c>
    </row>
    <row r="111" spans="1:7" x14ac:dyDescent="0.3">
      <c r="A111" s="114" t="str">
        <f t="shared" si="9"/>
        <v/>
      </c>
      <c r="B111" s="99" t="str">
        <f t="shared" si="10"/>
        <v/>
      </c>
      <c r="C111" s="88" t="str">
        <f t="shared" si="11"/>
        <v/>
      </c>
      <c r="D111" s="115" t="str">
        <f t="shared" si="12"/>
        <v/>
      </c>
      <c r="E111" s="115" t="str">
        <f t="shared" si="13"/>
        <v/>
      </c>
      <c r="F111" s="115" t="str">
        <f t="shared" si="14"/>
        <v/>
      </c>
      <c r="G111" s="88" t="str">
        <f t="shared" si="8"/>
        <v/>
      </c>
    </row>
    <row r="112" spans="1:7" x14ac:dyDescent="0.3">
      <c r="A112" s="114" t="str">
        <f t="shared" si="9"/>
        <v/>
      </c>
      <c r="B112" s="99" t="str">
        <f t="shared" si="10"/>
        <v/>
      </c>
      <c r="C112" s="88" t="str">
        <f t="shared" si="11"/>
        <v/>
      </c>
      <c r="D112" s="115" t="str">
        <f t="shared" si="12"/>
        <v/>
      </c>
      <c r="E112" s="115" t="str">
        <f t="shared" si="13"/>
        <v/>
      </c>
      <c r="F112" s="115" t="str">
        <f t="shared" si="14"/>
        <v/>
      </c>
      <c r="G112" s="88" t="str">
        <f t="shared" si="8"/>
        <v/>
      </c>
    </row>
    <row r="113" spans="1:7" x14ac:dyDescent="0.3">
      <c r="A113" s="114" t="str">
        <f t="shared" si="9"/>
        <v/>
      </c>
      <c r="B113" s="99" t="str">
        <f t="shared" si="10"/>
        <v/>
      </c>
      <c r="C113" s="88" t="str">
        <f t="shared" si="11"/>
        <v/>
      </c>
      <c r="D113" s="115" t="str">
        <f t="shared" si="12"/>
        <v/>
      </c>
      <c r="E113" s="115" t="str">
        <f t="shared" si="13"/>
        <v/>
      </c>
      <c r="F113" s="115" t="str">
        <f t="shared" si="14"/>
        <v/>
      </c>
      <c r="G113" s="88" t="str">
        <f t="shared" si="8"/>
        <v/>
      </c>
    </row>
    <row r="114" spans="1:7" x14ac:dyDescent="0.3">
      <c r="A114" s="114" t="str">
        <f t="shared" si="9"/>
        <v/>
      </c>
      <c r="B114" s="99" t="str">
        <f t="shared" si="10"/>
        <v/>
      </c>
      <c r="C114" s="88" t="str">
        <f t="shared" si="11"/>
        <v/>
      </c>
      <c r="D114" s="115" t="str">
        <f t="shared" si="12"/>
        <v/>
      </c>
      <c r="E114" s="115" t="str">
        <f t="shared" si="13"/>
        <v/>
      </c>
      <c r="F114" s="115" t="str">
        <f t="shared" si="14"/>
        <v/>
      </c>
      <c r="G114" s="88" t="str">
        <f t="shared" si="8"/>
        <v/>
      </c>
    </row>
    <row r="115" spans="1:7" x14ac:dyDescent="0.3">
      <c r="A115" s="114" t="str">
        <f t="shared" si="9"/>
        <v/>
      </c>
      <c r="B115" s="99" t="str">
        <f t="shared" si="10"/>
        <v/>
      </c>
      <c r="C115" s="88" t="str">
        <f t="shared" si="11"/>
        <v/>
      </c>
      <c r="D115" s="115" t="str">
        <f t="shared" si="12"/>
        <v/>
      </c>
      <c r="E115" s="115" t="str">
        <f t="shared" si="13"/>
        <v/>
      </c>
      <c r="F115" s="115" t="str">
        <f t="shared" si="14"/>
        <v/>
      </c>
      <c r="G115" s="88" t="str">
        <f t="shared" si="8"/>
        <v/>
      </c>
    </row>
    <row r="116" spans="1:7" x14ac:dyDescent="0.3">
      <c r="A116" s="114" t="str">
        <f t="shared" si="9"/>
        <v/>
      </c>
      <c r="B116" s="99" t="str">
        <f t="shared" si="10"/>
        <v/>
      </c>
      <c r="C116" s="88" t="str">
        <f t="shared" si="11"/>
        <v/>
      </c>
      <c r="D116" s="115" t="str">
        <f t="shared" si="12"/>
        <v/>
      </c>
      <c r="E116" s="115" t="str">
        <f t="shared" si="13"/>
        <v/>
      </c>
      <c r="F116" s="115" t="str">
        <f t="shared" si="14"/>
        <v/>
      </c>
      <c r="G116" s="88" t="str">
        <f t="shared" si="8"/>
        <v/>
      </c>
    </row>
    <row r="117" spans="1:7" x14ac:dyDescent="0.3">
      <c r="A117" s="114" t="str">
        <f t="shared" si="9"/>
        <v/>
      </c>
      <c r="B117" s="99" t="str">
        <f t="shared" si="10"/>
        <v/>
      </c>
      <c r="C117" s="88" t="str">
        <f t="shared" si="11"/>
        <v/>
      </c>
      <c r="D117" s="115" t="str">
        <f t="shared" si="12"/>
        <v/>
      </c>
      <c r="E117" s="115" t="str">
        <f t="shared" si="13"/>
        <v/>
      </c>
      <c r="F117" s="115" t="str">
        <f t="shared" si="14"/>
        <v/>
      </c>
      <c r="G117" s="88" t="str">
        <f t="shared" si="8"/>
        <v/>
      </c>
    </row>
    <row r="118" spans="1:7" x14ac:dyDescent="0.3">
      <c r="A118" s="114" t="str">
        <f t="shared" si="9"/>
        <v/>
      </c>
      <c r="B118" s="99" t="str">
        <f t="shared" si="10"/>
        <v/>
      </c>
      <c r="C118" s="88" t="str">
        <f t="shared" si="11"/>
        <v/>
      </c>
      <c r="D118" s="115" t="str">
        <f t="shared" si="12"/>
        <v/>
      </c>
      <c r="E118" s="115" t="str">
        <f t="shared" si="13"/>
        <v/>
      </c>
      <c r="F118" s="115" t="str">
        <f t="shared" si="14"/>
        <v/>
      </c>
      <c r="G118" s="88" t="str">
        <f t="shared" si="8"/>
        <v/>
      </c>
    </row>
    <row r="119" spans="1:7" x14ac:dyDescent="0.3">
      <c r="A119" s="114" t="str">
        <f t="shared" si="9"/>
        <v/>
      </c>
      <c r="B119" s="99" t="str">
        <f t="shared" si="10"/>
        <v/>
      </c>
      <c r="C119" s="88" t="str">
        <f t="shared" si="11"/>
        <v/>
      </c>
      <c r="D119" s="115" t="str">
        <f t="shared" si="12"/>
        <v/>
      </c>
      <c r="E119" s="115" t="str">
        <f t="shared" si="13"/>
        <v/>
      </c>
      <c r="F119" s="115" t="str">
        <f t="shared" si="14"/>
        <v/>
      </c>
      <c r="G119" s="88" t="str">
        <f t="shared" si="8"/>
        <v/>
      </c>
    </row>
    <row r="120" spans="1:7" x14ac:dyDescent="0.3">
      <c r="A120" s="114" t="str">
        <f t="shared" si="9"/>
        <v/>
      </c>
      <c r="B120" s="99" t="str">
        <f t="shared" si="10"/>
        <v/>
      </c>
      <c r="C120" s="88" t="str">
        <f t="shared" si="11"/>
        <v/>
      </c>
      <c r="D120" s="115" t="str">
        <f t="shared" si="12"/>
        <v/>
      </c>
      <c r="E120" s="115" t="str">
        <f t="shared" si="13"/>
        <v/>
      </c>
      <c r="F120" s="115" t="str">
        <f t="shared" si="14"/>
        <v/>
      </c>
      <c r="G120" s="88" t="str">
        <f t="shared" si="8"/>
        <v/>
      </c>
    </row>
    <row r="121" spans="1:7" x14ac:dyDescent="0.3">
      <c r="A121" s="114" t="str">
        <f t="shared" si="9"/>
        <v/>
      </c>
      <c r="B121" s="99" t="str">
        <f t="shared" si="10"/>
        <v/>
      </c>
      <c r="C121" s="88" t="str">
        <f t="shared" si="11"/>
        <v/>
      </c>
      <c r="D121" s="115" t="str">
        <f t="shared" si="12"/>
        <v/>
      </c>
      <c r="E121" s="115" t="str">
        <f t="shared" si="13"/>
        <v/>
      </c>
      <c r="F121" s="115" t="str">
        <f t="shared" si="14"/>
        <v/>
      </c>
      <c r="G121" s="88" t="str">
        <f t="shared" si="8"/>
        <v/>
      </c>
    </row>
    <row r="122" spans="1:7" x14ac:dyDescent="0.3">
      <c r="A122" s="114" t="str">
        <f t="shared" si="9"/>
        <v/>
      </c>
      <c r="B122" s="99" t="str">
        <f t="shared" si="10"/>
        <v/>
      </c>
      <c r="C122" s="88" t="str">
        <f t="shared" si="11"/>
        <v/>
      </c>
      <c r="D122" s="115" t="str">
        <f t="shared" si="12"/>
        <v/>
      </c>
      <c r="E122" s="115" t="str">
        <f t="shared" si="13"/>
        <v/>
      </c>
      <c r="F122" s="115" t="str">
        <f t="shared" si="14"/>
        <v/>
      </c>
      <c r="G122" s="88" t="str">
        <f t="shared" si="8"/>
        <v/>
      </c>
    </row>
    <row r="123" spans="1:7" x14ac:dyDescent="0.3">
      <c r="A123" s="114" t="str">
        <f t="shared" si="9"/>
        <v/>
      </c>
      <c r="B123" s="99" t="str">
        <f t="shared" si="10"/>
        <v/>
      </c>
      <c r="C123" s="88" t="str">
        <f t="shared" si="11"/>
        <v/>
      </c>
      <c r="D123" s="115" t="str">
        <f t="shared" si="12"/>
        <v/>
      </c>
      <c r="E123" s="115" t="str">
        <f t="shared" si="13"/>
        <v/>
      </c>
      <c r="F123" s="115" t="str">
        <f t="shared" si="14"/>
        <v/>
      </c>
      <c r="G123" s="88" t="str">
        <f t="shared" si="8"/>
        <v/>
      </c>
    </row>
    <row r="124" spans="1:7" x14ac:dyDescent="0.3">
      <c r="A124" s="114" t="str">
        <f t="shared" si="9"/>
        <v/>
      </c>
      <c r="B124" s="99" t="str">
        <f t="shared" si="10"/>
        <v/>
      </c>
      <c r="C124" s="88" t="str">
        <f t="shared" si="11"/>
        <v/>
      </c>
      <c r="D124" s="115" t="str">
        <f t="shared" si="12"/>
        <v/>
      </c>
      <c r="E124" s="115" t="str">
        <f t="shared" si="13"/>
        <v/>
      </c>
      <c r="F124" s="115" t="str">
        <f t="shared" si="14"/>
        <v/>
      </c>
      <c r="G124" s="88" t="str">
        <f t="shared" si="8"/>
        <v/>
      </c>
    </row>
    <row r="125" spans="1:7" x14ac:dyDescent="0.3">
      <c r="A125" s="114" t="str">
        <f t="shared" si="9"/>
        <v/>
      </c>
      <c r="B125" s="99" t="str">
        <f t="shared" si="10"/>
        <v/>
      </c>
      <c r="C125" s="88" t="str">
        <f t="shared" si="11"/>
        <v/>
      </c>
      <c r="D125" s="115" t="str">
        <f t="shared" si="12"/>
        <v/>
      </c>
      <c r="E125" s="115" t="str">
        <f t="shared" si="13"/>
        <v/>
      </c>
      <c r="F125" s="115" t="str">
        <f t="shared" si="14"/>
        <v/>
      </c>
      <c r="G125" s="88" t="str">
        <f t="shared" si="8"/>
        <v/>
      </c>
    </row>
    <row r="126" spans="1:7" x14ac:dyDescent="0.3">
      <c r="A126" s="114" t="str">
        <f t="shared" si="9"/>
        <v/>
      </c>
      <c r="B126" s="99" t="str">
        <f t="shared" si="10"/>
        <v/>
      </c>
      <c r="C126" s="88" t="str">
        <f t="shared" si="11"/>
        <v/>
      </c>
      <c r="D126" s="115" t="str">
        <f t="shared" si="12"/>
        <v/>
      </c>
      <c r="E126" s="115" t="str">
        <f t="shared" si="13"/>
        <v/>
      </c>
      <c r="F126" s="115" t="str">
        <f t="shared" si="14"/>
        <v/>
      </c>
      <c r="G126" s="88" t="str">
        <f t="shared" si="8"/>
        <v/>
      </c>
    </row>
    <row r="127" spans="1:7" x14ac:dyDescent="0.3">
      <c r="A127" s="114" t="str">
        <f t="shared" si="9"/>
        <v/>
      </c>
      <c r="B127" s="99" t="str">
        <f t="shared" si="10"/>
        <v/>
      </c>
      <c r="C127" s="88" t="str">
        <f t="shared" si="11"/>
        <v/>
      </c>
      <c r="D127" s="115" t="str">
        <f t="shared" si="12"/>
        <v/>
      </c>
      <c r="E127" s="115" t="str">
        <f t="shared" si="13"/>
        <v/>
      </c>
      <c r="F127" s="115" t="str">
        <f t="shared" si="14"/>
        <v/>
      </c>
      <c r="G127" s="88" t="str">
        <f t="shared" si="8"/>
        <v/>
      </c>
    </row>
    <row r="128" spans="1:7" x14ac:dyDescent="0.3">
      <c r="A128" s="114" t="str">
        <f t="shared" si="9"/>
        <v/>
      </c>
      <c r="B128" s="99" t="str">
        <f t="shared" si="10"/>
        <v/>
      </c>
      <c r="C128" s="88" t="str">
        <f t="shared" si="11"/>
        <v/>
      </c>
      <c r="D128" s="115" t="str">
        <f t="shared" si="12"/>
        <v/>
      </c>
      <c r="E128" s="115" t="str">
        <f t="shared" si="13"/>
        <v/>
      </c>
      <c r="F128" s="115" t="str">
        <f t="shared" si="14"/>
        <v/>
      </c>
      <c r="G128" s="88" t="str">
        <f t="shared" si="8"/>
        <v/>
      </c>
    </row>
    <row r="129" spans="1:7" x14ac:dyDescent="0.3">
      <c r="A129" s="114" t="str">
        <f t="shared" si="9"/>
        <v/>
      </c>
      <c r="B129" s="99" t="str">
        <f t="shared" si="10"/>
        <v/>
      </c>
      <c r="C129" s="88" t="str">
        <f t="shared" si="11"/>
        <v/>
      </c>
      <c r="D129" s="115" t="str">
        <f t="shared" si="12"/>
        <v/>
      </c>
      <c r="E129" s="115" t="str">
        <f t="shared" si="13"/>
        <v/>
      </c>
      <c r="F129" s="115" t="str">
        <f t="shared" si="14"/>
        <v/>
      </c>
      <c r="G129" s="88" t="str">
        <f t="shared" si="8"/>
        <v/>
      </c>
    </row>
    <row r="130" spans="1:7" x14ac:dyDescent="0.3">
      <c r="A130" s="114" t="str">
        <f t="shared" si="9"/>
        <v/>
      </c>
      <c r="B130" s="99" t="str">
        <f t="shared" si="10"/>
        <v/>
      </c>
      <c r="C130" s="88" t="str">
        <f t="shared" si="11"/>
        <v/>
      </c>
      <c r="D130" s="115" t="str">
        <f t="shared" si="12"/>
        <v/>
      </c>
      <c r="E130" s="115" t="str">
        <f t="shared" si="13"/>
        <v/>
      </c>
      <c r="F130" s="115" t="str">
        <f t="shared" si="14"/>
        <v/>
      </c>
      <c r="G130" s="88" t="str">
        <f t="shared" si="8"/>
        <v/>
      </c>
    </row>
    <row r="131" spans="1:7" x14ac:dyDescent="0.3">
      <c r="A131" s="114" t="str">
        <f t="shared" si="9"/>
        <v/>
      </c>
      <c r="B131" s="99" t="str">
        <f t="shared" si="10"/>
        <v/>
      </c>
      <c r="C131" s="88" t="str">
        <f t="shared" si="11"/>
        <v/>
      </c>
      <c r="D131" s="115" t="str">
        <f t="shared" si="12"/>
        <v/>
      </c>
      <c r="E131" s="115" t="str">
        <f t="shared" si="13"/>
        <v/>
      </c>
      <c r="F131" s="115" t="str">
        <f t="shared" si="14"/>
        <v/>
      </c>
      <c r="G131" s="88" t="str">
        <f t="shared" si="8"/>
        <v/>
      </c>
    </row>
    <row r="132" spans="1:7" x14ac:dyDescent="0.3">
      <c r="A132" s="114" t="str">
        <f t="shared" si="9"/>
        <v/>
      </c>
      <c r="B132" s="99" t="str">
        <f t="shared" si="10"/>
        <v/>
      </c>
      <c r="C132" s="88" t="str">
        <f t="shared" si="11"/>
        <v/>
      </c>
      <c r="D132" s="115" t="str">
        <f t="shared" si="12"/>
        <v/>
      </c>
      <c r="E132" s="115" t="str">
        <f t="shared" si="13"/>
        <v/>
      </c>
      <c r="F132" s="115" t="str">
        <f t="shared" si="14"/>
        <v/>
      </c>
      <c r="G132" s="88" t="str">
        <f t="shared" si="8"/>
        <v/>
      </c>
    </row>
    <row r="133" spans="1:7" x14ac:dyDescent="0.3">
      <c r="A133" s="114" t="str">
        <f t="shared" si="9"/>
        <v/>
      </c>
      <c r="B133" s="99" t="str">
        <f t="shared" si="10"/>
        <v/>
      </c>
      <c r="C133" s="88" t="str">
        <f t="shared" si="11"/>
        <v/>
      </c>
      <c r="D133" s="115" t="str">
        <f t="shared" si="12"/>
        <v/>
      </c>
      <c r="E133" s="115" t="str">
        <f t="shared" si="13"/>
        <v/>
      </c>
      <c r="F133" s="115" t="str">
        <f t="shared" si="14"/>
        <v/>
      </c>
      <c r="G133" s="88" t="str">
        <f t="shared" si="8"/>
        <v/>
      </c>
    </row>
    <row r="134" spans="1:7" x14ac:dyDescent="0.3">
      <c r="A134" s="114" t="str">
        <f t="shared" si="9"/>
        <v/>
      </c>
      <c r="B134" s="99" t="str">
        <f t="shared" si="10"/>
        <v/>
      </c>
      <c r="C134" s="88" t="str">
        <f t="shared" si="11"/>
        <v/>
      </c>
      <c r="D134" s="115" t="str">
        <f t="shared" si="12"/>
        <v/>
      </c>
      <c r="E134" s="115" t="str">
        <f t="shared" si="13"/>
        <v/>
      </c>
      <c r="F134" s="115" t="str">
        <f t="shared" si="14"/>
        <v/>
      </c>
      <c r="G134" s="88" t="str">
        <f t="shared" si="8"/>
        <v/>
      </c>
    </row>
    <row r="135" spans="1:7" x14ac:dyDescent="0.3">
      <c r="A135" s="114" t="str">
        <f t="shared" si="9"/>
        <v/>
      </c>
      <c r="B135" s="99" t="str">
        <f t="shared" si="10"/>
        <v/>
      </c>
      <c r="C135" s="88" t="str">
        <f t="shared" si="11"/>
        <v/>
      </c>
      <c r="D135" s="115" t="str">
        <f t="shared" si="12"/>
        <v/>
      </c>
      <c r="E135" s="115" t="str">
        <f t="shared" si="13"/>
        <v/>
      </c>
      <c r="F135" s="115" t="str">
        <f t="shared" si="14"/>
        <v/>
      </c>
      <c r="G135" s="88" t="str">
        <f t="shared" si="8"/>
        <v/>
      </c>
    </row>
    <row r="136" spans="1:7" x14ac:dyDescent="0.3">
      <c r="A136" s="114" t="str">
        <f t="shared" si="9"/>
        <v/>
      </c>
      <c r="B136" s="99" t="str">
        <f t="shared" si="10"/>
        <v/>
      </c>
      <c r="C136" s="88" t="str">
        <f t="shared" si="11"/>
        <v/>
      </c>
      <c r="D136" s="115" t="str">
        <f t="shared" si="12"/>
        <v/>
      </c>
      <c r="E136" s="115" t="str">
        <f t="shared" si="13"/>
        <v/>
      </c>
      <c r="F136" s="115" t="str">
        <f t="shared" si="14"/>
        <v/>
      </c>
      <c r="G136" s="88" t="str">
        <f t="shared" si="8"/>
        <v/>
      </c>
    </row>
    <row r="137" spans="1:7" x14ac:dyDescent="0.3">
      <c r="A137" s="114" t="str">
        <f t="shared" si="9"/>
        <v/>
      </c>
      <c r="B137" s="99" t="str">
        <f t="shared" si="10"/>
        <v/>
      </c>
      <c r="C137" s="88" t="str">
        <f t="shared" si="11"/>
        <v/>
      </c>
      <c r="D137" s="115" t="str">
        <f t="shared" si="12"/>
        <v/>
      </c>
      <c r="E137" s="115" t="str">
        <f t="shared" si="13"/>
        <v/>
      </c>
      <c r="F137" s="115" t="str">
        <f t="shared" si="14"/>
        <v/>
      </c>
      <c r="G137" s="88" t="str">
        <f t="shared" si="8"/>
        <v/>
      </c>
    </row>
    <row r="138" spans="1:7" x14ac:dyDescent="0.3">
      <c r="A138" s="114" t="str">
        <f t="shared" si="9"/>
        <v/>
      </c>
      <c r="B138" s="99" t="str">
        <f t="shared" si="10"/>
        <v/>
      </c>
      <c r="C138" s="88" t="str">
        <f t="shared" si="11"/>
        <v/>
      </c>
      <c r="D138" s="115" t="str">
        <f t="shared" si="12"/>
        <v/>
      </c>
      <c r="E138" s="115" t="str">
        <f t="shared" si="13"/>
        <v/>
      </c>
      <c r="F138" s="115" t="str">
        <f t="shared" si="14"/>
        <v/>
      </c>
      <c r="G138" s="88" t="str">
        <f t="shared" si="8"/>
        <v/>
      </c>
    </row>
    <row r="139" spans="1:7" x14ac:dyDescent="0.3">
      <c r="A139" s="114" t="str">
        <f t="shared" si="9"/>
        <v/>
      </c>
      <c r="B139" s="99" t="str">
        <f t="shared" si="10"/>
        <v/>
      </c>
      <c r="C139" s="88" t="str">
        <f t="shared" si="11"/>
        <v/>
      </c>
      <c r="D139" s="115" t="str">
        <f t="shared" si="12"/>
        <v/>
      </c>
      <c r="E139" s="115" t="str">
        <f t="shared" si="13"/>
        <v/>
      </c>
      <c r="F139" s="115" t="str">
        <f t="shared" si="14"/>
        <v/>
      </c>
      <c r="G139" s="88" t="str">
        <f t="shared" si="8"/>
        <v/>
      </c>
    </row>
    <row r="140" spans="1:7" x14ac:dyDescent="0.3">
      <c r="A140" s="114" t="str">
        <f t="shared" si="9"/>
        <v/>
      </c>
      <c r="B140" s="99" t="str">
        <f t="shared" si="10"/>
        <v/>
      </c>
      <c r="C140" s="88" t="str">
        <f t="shared" si="11"/>
        <v/>
      </c>
      <c r="D140" s="115" t="str">
        <f t="shared" si="12"/>
        <v/>
      </c>
      <c r="E140" s="115" t="str">
        <f t="shared" si="13"/>
        <v/>
      </c>
      <c r="F140" s="115" t="str">
        <f t="shared" si="14"/>
        <v/>
      </c>
      <c r="G140" s="88" t="str">
        <f t="shared" si="8"/>
        <v/>
      </c>
    </row>
    <row r="141" spans="1:7" x14ac:dyDescent="0.3">
      <c r="A141" s="114" t="str">
        <f t="shared" si="9"/>
        <v/>
      </c>
      <c r="B141" s="99" t="str">
        <f t="shared" si="10"/>
        <v/>
      </c>
      <c r="C141" s="88" t="str">
        <f t="shared" si="11"/>
        <v/>
      </c>
      <c r="D141" s="115" t="str">
        <f t="shared" si="12"/>
        <v/>
      </c>
      <c r="E141" s="115" t="str">
        <f t="shared" si="13"/>
        <v/>
      </c>
      <c r="F141" s="115" t="str">
        <f t="shared" si="14"/>
        <v/>
      </c>
      <c r="G141" s="88" t="str">
        <f t="shared" si="8"/>
        <v/>
      </c>
    </row>
    <row r="142" spans="1:7" x14ac:dyDescent="0.3">
      <c r="A142" s="114" t="str">
        <f t="shared" si="9"/>
        <v/>
      </c>
      <c r="B142" s="99" t="str">
        <f t="shared" si="10"/>
        <v/>
      </c>
      <c r="C142" s="88" t="str">
        <f t="shared" si="11"/>
        <v/>
      </c>
      <c r="D142" s="115" t="str">
        <f t="shared" si="12"/>
        <v/>
      </c>
      <c r="E142" s="115" t="str">
        <f t="shared" si="13"/>
        <v/>
      </c>
      <c r="F142" s="115" t="str">
        <f t="shared" si="14"/>
        <v/>
      </c>
      <c r="G142" s="88" t="str">
        <f t="shared" si="8"/>
        <v/>
      </c>
    </row>
    <row r="143" spans="1:7" x14ac:dyDescent="0.3">
      <c r="A143" s="114" t="str">
        <f t="shared" si="9"/>
        <v/>
      </c>
      <c r="B143" s="99" t="str">
        <f t="shared" si="10"/>
        <v/>
      </c>
      <c r="C143" s="88" t="str">
        <f t="shared" si="11"/>
        <v/>
      </c>
      <c r="D143" s="115" t="str">
        <f t="shared" si="12"/>
        <v/>
      </c>
      <c r="E143" s="115" t="str">
        <f t="shared" si="13"/>
        <v/>
      </c>
      <c r="F143" s="115" t="str">
        <f t="shared" si="14"/>
        <v/>
      </c>
      <c r="G143" s="88" t="str">
        <f t="shared" si="8"/>
        <v/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A8CF6-92D3-447B-85C3-7F7717D4505F}">
  <dimension ref="A1:P143"/>
  <sheetViews>
    <sheetView workbookViewId="0">
      <selection sqref="A1:XFD1048576"/>
    </sheetView>
  </sheetViews>
  <sheetFormatPr defaultRowHeight="14.4" x14ac:dyDescent="0.3"/>
  <cols>
    <col min="1" max="1" width="9.21875" style="83" customWidth="1"/>
    <col min="2" max="2" width="7.77734375" style="83" customWidth="1"/>
    <col min="3" max="3" width="14.77734375" style="83" customWidth="1"/>
    <col min="4" max="4" width="14.21875" style="83" customWidth="1"/>
    <col min="5" max="6" width="14.77734375" style="83" customWidth="1"/>
    <col min="7" max="7" width="14.77734375" style="89" customWidth="1"/>
    <col min="8" max="8" width="9.21875" style="83"/>
    <col min="9" max="9" width="10.44140625" style="83" bestFit="1" customWidth="1"/>
    <col min="10" max="257" width="9.21875" style="83"/>
    <col min="258" max="258" width="7.77734375" style="83" customWidth="1"/>
    <col min="259" max="259" width="14.77734375" style="83" customWidth="1"/>
    <col min="260" max="260" width="14.21875" style="83" customWidth="1"/>
    <col min="261" max="263" width="14.77734375" style="83" customWidth="1"/>
    <col min="264" max="513" width="9.21875" style="83"/>
    <col min="514" max="514" width="7.77734375" style="83" customWidth="1"/>
    <col min="515" max="515" width="14.77734375" style="83" customWidth="1"/>
    <col min="516" max="516" width="14.21875" style="83" customWidth="1"/>
    <col min="517" max="519" width="14.77734375" style="83" customWidth="1"/>
    <col min="520" max="769" width="9.21875" style="83"/>
    <col min="770" max="770" width="7.77734375" style="83" customWidth="1"/>
    <col min="771" max="771" width="14.77734375" style="83" customWidth="1"/>
    <col min="772" max="772" width="14.21875" style="83" customWidth="1"/>
    <col min="773" max="775" width="14.77734375" style="83" customWidth="1"/>
    <col min="776" max="1025" width="9.21875" style="83"/>
    <col min="1026" max="1026" width="7.77734375" style="83" customWidth="1"/>
    <col min="1027" max="1027" width="14.77734375" style="83" customWidth="1"/>
    <col min="1028" max="1028" width="14.21875" style="83" customWidth="1"/>
    <col min="1029" max="1031" width="14.77734375" style="83" customWidth="1"/>
    <col min="1032" max="1281" width="9.21875" style="83"/>
    <col min="1282" max="1282" width="7.77734375" style="83" customWidth="1"/>
    <col min="1283" max="1283" width="14.77734375" style="83" customWidth="1"/>
    <col min="1284" max="1284" width="14.21875" style="83" customWidth="1"/>
    <col min="1285" max="1287" width="14.77734375" style="83" customWidth="1"/>
    <col min="1288" max="1537" width="9.21875" style="83"/>
    <col min="1538" max="1538" width="7.77734375" style="83" customWidth="1"/>
    <col min="1539" max="1539" width="14.77734375" style="83" customWidth="1"/>
    <col min="1540" max="1540" width="14.21875" style="83" customWidth="1"/>
    <col min="1541" max="1543" width="14.77734375" style="83" customWidth="1"/>
    <col min="1544" max="1793" width="9.21875" style="83"/>
    <col min="1794" max="1794" width="7.77734375" style="83" customWidth="1"/>
    <col min="1795" max="1795" width="14.77734375" style="83" customWidth="1"/>
    <col min="1796" max="1796" width="14.21875" style="83" customWidth="1"/>
    <col min="1797" max="1799" width="14.77734375" style="83" customWidth="1"/>
    <col min="1800" max="2049" width="9.21875" style="83"/>
    <col min="2050" max="2050" width="7.77734375" style="83" customWidth="1"/>
    <col min="2051" max="2051" width="14.77734375" style="83" customWidth="1"/>
    <col min="2052" max="2052" width="14.21875" style="83" customWidth="1"/>
    <col min="2053" max="2055" width="14.77734375" style="83" customWidth="1"/>
    <col min="2056" max="2305" width="9.21875" style="83"/>
    <col min="2306" max="2306" width="7.77734375" style="83" customWidth="1"/>
    <col min="2307" max="2307" width="14.77734375" style="83" customWidth="1"/>
    <col min="2308" max="2308" width="14.21875" style="83" customWidth="1"/>
    <col min="2309" max="2311" width="14.77734375" style="83" customWidth="1"/>
    <col min="2312" max="2561" width="9.21875" style="83"/>
    <col min="2562" max="2562" width="7.77734375" style="83" customWidth="1"/>
    <col min="2563" max="2563" width="14.77734375" style="83" customWidth="1"/>
    <col min="2564" max="2564" width="14.21875" style="83" customWidth="1"/>
    <col min="2565" max="2567" width="14.77734375" style="83" customWidth="1"/>
    <col min="2568" max="2817" width="9.21875" style="83"/>
    <col min="2818" max="2818" width="7.77734375" style="83" customWidth="1"/>
    <col min="2819" max="2819" width="14.77734375" style="83" customWidth="1"/>
    <col min="2820" max="2820" width="14.21875" style="83" customWidth="1"/>
    <col min="2821" max="2823" width="14.77734375" style="83" customWidth="1"/>
    <col min="2824" max="3073" width="9.21875" style="83"/>
    <col min="3074" max="3074" width="7.77734375" style="83" customWidth="1"/>
    <col min="3075" max="3075" width="14.77734375" style="83" customWidth="1"/>
    <col min="3076" max="3076" width="14.21875" style="83" customWidth="1"/>
    <col min="3077" max="3079" width="14.77734375" style="83" customWidth="1"/>
    <col min="3080" max="3329" width="9.21875" style="83"/>
    <col min="3330" max="3330" width="7.77734375" style="83" customWidth="1"/>
    <col min="3331" max="3331" width="14.77734375" style="83" customWidth="1"/>
    <col min="3332" max="3332" width="14.21875" style="83" customWidth="1"/>
    <col min="3333" max="3335" width="14.77734375" style="83" customWidth="1"/>
    <col min="3336" max="3585" width="9.21875" style="83"/>
    <col min="3586" max="3586" width="7.77734375" style="83" customWidth="1"/>
    <col min="3587" max="3587" width="14.77734375" style="83" customWidth="1"/>
    <col min="3588" max="3588" width="14.21875" style="83" customWidth="1"/>
    <col min="3589" max="3591" width="14.77734375" style="83" customWidth="1"/>
    <col min="3592" max="3841" width="9.21875" style="83"/>
    <col min="3842" max="3842" width="7.77734375" style="83" customWidth="1"/>
    <col min="3843" max="3843" width="14.77734375" style="83" customWidth="1"/>
    <col min="3844" max="3844" width="14.21875" style="83" customWidth="1"/>
    <col min="3845" max="3847" width="14.77734375" style="83" customWidth="1"/>
    <col min="3848" max="4097" width="9.21875" style="83"/>
    <col min="4098" max="4098" width="7.77734375" style="83" customWidth="1"/>
    <col min="4099" max="4099" width="14.77734375" style="83" customWidth="1"/>
    <col min="4100" max="4100" width="14.21875" style="83" customWidth="1"/>
    <col min="4101" max="4103" width="14.77734375" style="83" customWidth="1"/>
    <col min="4104" max="4353" width="9.21875" style="83"/>
    <col min="4354" max="4354" width="7.77734375" style="83" customWidth="1"/>
    <col min="4355" max="4355" width="14.77734375" style="83" customWidth="1"/>
    <col min="4356" max="4356" width="14.21875" style="83" customWidth="1"/>
    <col min="4357" max="4359" width="14.77734375" style="83" customWidth="1"/>
    <col min="4360" max="4609" width="9.21875" style="83"/>
    <col min="4610" max="4610" width="7.77734375" style="83" customWidth="1"/>
    <col min="4611" max="4611" width="14.77734375" style="83" customWidth="1"/>
    <col min="4612" max="4612" width="14.21875" style="83" customWidth="1"/>
    <col min="4613" max="4615" width="14.77734375" style="83" customWidth="1"/>
    <col min="4616" max="4865" width="9.21875" style="83"/>
    <col min="4866" max="4866" width="7.77734375" style="83" customWidth="1"/>
    <col min="4867" max="4867" width="14.77734375" style="83" customWidth="1"/>
    <col min="4868" max="4868" width="14.21875" style="83" customWidth="1"/>
    <col min="4869" max="4871" width="14.77734375" style="83" customWidth="1"/>
    <col min="4872" max="5121" width="9.21875" style="83"/>
    <col min="5122" max="5122" width="7.77734375" style="83" customWidth="1"/>
    <col min="5123" max="5123" width="14.77734375" style="83" customWidth="1"/>
    <col min="5124" max="5124" width="14.21875" style="83" customWidth="1"/>
    <col min="5125" max="5127" width="14.77734375" style="83" customWidth="1"/>
    <col min="5128" max="5377" width="9.21875" style="83"/>
    <col min="5378" max="5378" width="7.77734375" style="83" customWidth="1"/>
    <col min="5379" max="5379" width="14.77734375" style="83" customWidth="1"/>
    <col min="5380" max="5380" width="14.21875" style="83" customWidth="1"/>
    <col min="5381" max="5383" width="14.77734375" style="83" customWidth="1"/>
    <col min="5384" max="5633" width="9.21875" style="83"/>
    <col min="5634" max="5634" width="7.77734375" style="83" customWidth="1"/>
    <col min="5635" max="5635" width="14.77734375" style="83" customWidth="1"/>
    <col min="5636" max="5636" width="14.21875" style="83" customWidth="1"/>
    <col min="5637" max="5639" width="14.77734375" style="83" customWidth="1"/>
    <col min="5640" max="5889" width="9.21875" style="83"/>
    <col min="5890" max="5890" width="7.77734375" style="83" customWidth="1"/>
    <col min="5891" max="5891" width="14.77734375" style="83" customWidth="1"/>
    <col min="5892" max="5892" width="14.21875" style="83" customWidth="1"/>
    <col min="5893" max="5895" width="14.77734375" style="83" customWidth="1"/>
    <col min="5896" max="6145" width="9.21875" style="83"/>
    <col min="6146" max="6146" width="7.77734375" style="83" customWidth="1"/>
    <col min="6147" max="6147" width="14.77734375" style="83" customWidth="1"/>
    <col min="6148" max="6148" width="14.21875" style="83" customWidth="1"/>
    <col min="6149" max="6151" width="14.77734375" style="83" customWidth="1"/>
    <col min="6152" max="6401" width="9.21875" style="83"/>
    <col min="6402" max="6402" width="7.77734375" style="83" customWidth="1"/>
    <col min="6403" max="6403" width="14.77734375" style="83" customWidth="1"/>
    <col min="6404" max="6404" width="14.21875" style="83" customWidth="1"/>
    <col min="6405" max="6407" width="14.77734375" style="83" customWidth="1"/>
    <col min="6408" max="6657" width="9.21875" style="83"/>
    <col min="6658" max="6658" width="7.77734375" style="83" customWidth="1"/>
    <col min="6659" max="6659" width="14.77734375" style="83" customWidth="1"/>
    <col min="6660" max="6660" width="14.21875" style="83" customWidth="1"/>
    <col min="6661" max="6663" width="14.77734375" style="83" customWidth="1"/>
    <col min="6664" max="6913" width="9.21875" style="83"/>
    <col min="6914" max="6914" width="7.77734375" style="83" customWidth="1"/>
    <col min="6915" max="6915" width="14.77734375" style="83" customWidth="1"/>
    <col min="6916" max="6916" width="14.21875" style="83" customWidth="1"/>
    <col min="6917" max="6919" width="14.77734375" style="83" customWidth="1"/>
    <col min="6920" max="7169" width="9.21875" style="83"/>
    <col min="7170" max="7170" width="7.77734375" style="83" customWidth="1"/>
    <col min="7171" max="7171" width="14.77734375" style="83" customWidth="1"/>
    <col min="7172" max="7172" width="14.21875" style="83" customWidth="1"/>
    <col min="7173" max="7175" width="14.77734375" style="83" customWidth="1"/>
    <col min="7176" max="7425" width="9.21875" style="83"/>
    <col min="7426" max="7426" width="7.77734375" style="83" customWidth="1"/>
    <col min="7427" max="7427" width="14.77734375" style="83" customWidth="1"/>
    <col min="7428" max="7428" width="14.21875" style="83" customWidth="1"/>
    <col min="7429" max="7431" width="14.77734375" style="83" customWidth="1"/>
    <col min="7432" max="7681" width="9.21875" style="83"/>
    <col min="7682" max="7682" width="7.77734375" style="83" customWidth="1"/>
    <col min="7683" max="7683" width="14.77734375" style="83" customWidth="1"/>
    <col min="7684" max="7684" width="14.21875" style="83" customWidth="1"/>
    <col min="7685" max="7687" width="14.77734375" style="83" customWidth="1"/>
    <col min="7688" max="7937" width="9.21875" style="83"/>
    <col min="7938" max="7938" width="7.77734375" style="83" customWidth="1"/>
    <col min="7939" max="7939" width="14.77734375" style="83" customWidth="1"/>
    <col min="7940" max="7940" width="14.21875" style="83" customWidth="1"/>
    <col min="7941" max="7943" width="14.77734375" style="83" customWidth="1"/>
    <col min="7944" max="8193" width="9.21875" style="83"/>
    <col min="8194" max="8194" width="7.77734375" style="83" customWidth="1"/>
    <col min="8195" max="8195" width="14.77734375" style="83" customWidth="1"/>
    <col min="8196" max="8196" width="14.21875" style="83" customWidth="1"/>
    <col min="8197" max="8199" width="14.77734375" style="83" customWidth="1"/>
    <col min="8200" max="8449" width="9.21875" style="83"/>
    <col min="8450" max="8450" width="7.77734375" style="83" customWidth="1"/>
    <col min="8451" max="8451" width="14.77734375" style="83" customWidth="1"/>
    <col min="8452" max="8452" width="14.21875" style="83" customWidth="1"/>
    <col min="8453" max="8455" width="14.77734375" style="83" customWidth="1"/>
    <col min="8456" max="8705" width="9.21875" style="83"/>
    <col min="8706" max="8706" width="7.77734375" style="83" customWidth="1"/>
    <col min="8707" max="8707" width="14.77734375" style="83" customWidth="1"/>
    <col min="8708" max="8708" width="14.21875" style="83" customWidth="1"/>
    <col min="8709" max="8711" width="14.77734375" style="83" customWidth="1"/>
    <col min="8712" max="8961" width="9.21875" style="83"/>
    <col min="8962" max="8962" width="7.77734375" style="83" customWidth="1"/>
    <col min="8963" max="8963" width="14.77734375" style="83" customWidth="1"/>
    <col min="8964" max="8964" width="14.21875" style="83" customWidth="1"/>
    <col min="8965" max="8967" width="14.77734375" style="83" customWidth="1"/>
    <col min="8968" max="9217" width="9.21875" style="83"/>
    <col min="9218" max="9218" width="7.77734375" style="83" customWidth="1"/>
    <col min="9219" max="9219" width="14.77734375" style="83" customWidth="1"/>
    <col min="9220" max="9220" width="14.21875" style="83" customWidth="1"/>
    <col min="9221" max="9223" width="14.77734375" style="83" customWidth="1"/>
    <col min="9224" max="9473" width="9.21875" style="83"/>
    <col min="9474" max="9474" width="7.77734375" style="83" customWidth="1"/>
    <col min="9475" max="9475" width="14.77734375" style="83" customWidth="1"/>
    <col min="9476" max="9476" width="14.21875" style="83" customWidth="1"/>
    <col min="9477" max="9479" width="14.77734375" style="83" customWidth="1"/>
    <col min="9480" max="9729" width="9.21875" style="83"/>
    <col min="9730" max="9730" width="7.77734375" style="83" customWidth="1"/>
    <col min="9731" max="9731" width="14.77734375" style="83" customWidth="1"/>
    <col min="9732" max="9732" width="14.21875" style="83" customWidth="1"/>
    <col min="9733" max="9735" width="14.77734375" style="83" customWidth="1"/>
    <col min="9736" max="9985" width="9.21875" style="83"/>
    <col min="9986" max="9986" width="7.77734375" style="83" customWidth="1"/>
    <col min="9987" max="9987" width="14.77734375" style="83" customWidth="1"/>
    <col min="9988" max="9988" width="14.21875" style="83" customWidth="1"/>
    <col min="9989" max="9991" width="14.77734375" style="83" customWidth="1"/>
    <col min="9992" max="10241" width="9.21875" style="83"/>
    <col min="10242" max="10242" width="7.77734375" style="83" customWidth="1"/>
    <col min="10243" max="10243" width="14.77734375" style="83" customWidth="1"/>
    <col min="10244" max="10244" width="14.21875" style="83" customWidth="1"/>
    <col min="10245" max="10247" width="14.77734375" style="83" customWidth="1"/>
    <col min="10248" max="10497" width="9.21875" style="83"/>
    <col min="10498" max="10498" width="7.77734375" style="83" customWidth="1"/>
    <col min="10499" max="10499" width="14.77734375" style="83" customWidth="1"/>
    <col min="10500" max="10500" width="14.21875" style="83" customWidth="1"/>
    <col min="10501" max="10503" width="14.77734375" style="83" customWidth="1"/>
    <col min="10504" max="10753" width="9.21875" style="83"/>
    <col min="10754" max="10754" width="7.77734375" style="83" customWidth="1"/>
    <col min="10755" max="10755" width="14.77734375" style="83" customWidth="1"/>
    <col min="10756" max="10756" width="14.21875" style="83" customWidth="1"/>
    <col min="10757" max="10759" width="14.77734375" style="83" customWidth="1"/>
    <col min="10760" max="11009" width="9.21875" style="83"/>
    <col min="11010" max="11010" width="7.77734375" style="83" customWidth="1"/>
    <col min="11011" max="11011" width="14.77734375" style="83" customWidth="1"/>
    <col min="11012" max="11012" width="14.21875" style="83" customWidth="1"/>
    <col min="11013" max="11015" width="14.77734375" style="83" customWidth="1"/>
    <col min="11016" max="11265" width="9.21875" style="83"/>
    <col min="11266" max="11266" width="7.77734375" style="83" customWidth="1"/>
    <col min="11267" max="11267" width="14.77734375" style="83" customWidth="1"/>
    <col min="11268" max="11268" width="14.21875" style="83" customWidth="1"/>
    <col min="11269" max="11271" width="14.77734375" style="83" customWidth="1"/>
    <col min="11272" max="11521" width="9.21875" style="83"/>
    <col min="11522" max="11522" width="7.77734375" style="83" customWidth="1"/>
    <col min="11523" max="11523" width="14.77734375" style="83" customWidth="1"/>
    <col min="11524" max="11524" width="14.21875" style="83" customWidth="1"/>
    <col min="11525" max="11527" width="14.77734375" style="83" customWidth="1"/>
    <col min="11528" max="11777" width="9.21875" style="83"/>
    <col min="11778" max="11778" width="7.77734375" style="83" customWidth="1"/>
    <col min="11779" max="11779" width="14.77734375" style="83" customWidth="1"/>
    <col min="11780" max="11780" width="14.21875" style="83" customWidth="1"/>
    <col min="11781" max="11783" width="14.77734375" style="83" customWidth="1"/>
    <col min="11784" max="12033" width="9.21875" style="83"/>
    <col min="12034" max="12034" width="7.77734375" style="83" customWidth="1"/>
    <col min="12035" max="12035" width="14.77734375" style="83" customWidth="1"/>
    <col min="12036" max="12036" width="14.21875" style="83" customWidth="1"/>
    <col min="12037" max="12039" width="14.77734375" style="83" customWidth="1"/>
    <col min="12040" max="12289" width="9.21875" style="83"/>
    <col min="12290" max="12290" width="7.77734375" style="83" customWidth="1"/>
    <col min="12291" max="12291" width="14.77734375" style="83" customWidth="1"/>
    <col min="12292" max="12292" width="14.21875" style="83" customWidth="1"/>
    <col min="12293" max="12295" width="14.77734375" style="83" customWidth="1"/>
    <col min="12296" max="12545" width="9.21875" style="83"/>
    <col min="12546" max="12546" width="7.77734375" style="83" customWidth="1"/>
    <col min="12547" max="12547" width="14.77734375" style="83" customWidth="1"/>
    <col min="12548" max="12548" width="14.21875" style="83" customWidth="1"/>
    <col min="12549" max="12551" width="14.77734375" style="83" customWidth="1"/>
    <col min="12552" max="12801" width="9.21875" style="83"/>
    <col min="12802" max="12802" width="7.77734375" style="83" customWidth="1"/>
    <col min="12803" max="12803" width="14.77734375" style="83" customWidth="1"/>
    <col min="12804" max="12804" width="14.21875" style="83" customWidth="1"/>
    <col min="12805" max="12807" width="14.77734375" style="83" customWidth="1"/>
    <col min="12808" max="13057" width="9.21875" style="83"/>
    <col min="13058" max="13058" width="7.77734375" style="83" customWidth="1"/>
    <col min="13059" max="13059" width="14.77734375" style="83" customWidth="1"/>
    <col min="13060" max="13060" width="14.21875" style="83" customWidth="1"/>
    <col min="13061" max="13063" width="14.77734375" style="83" customWidth="1"/>
    <col min="13064" max="13313" width="9.21875" style="83"/>
    <col min="13314" max="13314" width="7.77734375" style="83" customWidth="1"/>
    <col min="13315" max="13315" width="14.77734375" style="83" customWidth="1"/>
    <col min="13316" max="13316" width="14.21875" style="83" customWidth="1"/>
    <col min="13317" max="13319" width="14.77734375" style="83" customWidth="1"/>
    <col min="13320" max="13569" width="9.21875" style="83"/>
    <col min="13570" max="13570" width="7.77734375" style="83" customWidth="1"/>
    <col min="13571" max="13571" width="14.77734375" style="83" customWidth="1"/>
    <col min="13572" max="13572" width="14.21875" style="83" customWidth="1"/>
    <col min="13573" max="13575" width="14.77734375" style="83" customWidth="1"/>
    <col min="13576" max="13825" width="9.21875" style="83"/>
    <col min="13826" max="13826" width="7.77734375" style="83" customWidth="1"/>
    <col min="13827" max="13827" width="14.77734375" style="83" customWidth="1"/>
    <col min="13828" max="13828" width="14.21875" style="83" customWidth="1"/>
    <col min="13829" max="13831" width="14.77734375" style="83" customWidth="1"/>
    <col min="13832" max="14081" width="9.21875" style="83"/>
    <col min="14082" max="14082" width="7.77734375" style="83" customWidth="1"/>
    <col min="14083" max="14083" width="14.77734375" style="83" customWidth="1"/>
    <col min="14084" max="14084" width="14.21875" style="83" customWidth="1"/>
    <col min="14085" max="14087" width="14.77734375" style="83" customWidth="1"/>
    <col min="14088" max="14337" width="9.21875" style="83"/>
    <col min="14338" max="14338" width="7.77734375" style="83" customWidth="1"/>
    <col min="14339" max="14339" width="14.77734375" style="83" customWidth="1"/>
    <col min="14340" max="14340" width="14.21875" style="83" customWidth="1"/>
    <col min="14341" max="14343" width="14.77734375" style="83" customWidth="1"/>
    <col min="14344" max="14593" width="9.21875" style="83"/>
    <col min="14594" max="14594" width="7.77734375" style="83" customWidth="1"/>
    <col min="14595" max="14595" width="14.77734375" style="83" customWidth="1"/>
    <col min="14596" max="14596" width="14.21875" style="83" customWidth="1"/>
    <col min="14597" max="14599" width="14.77734375" style="83" customWidth="1"/>
    <col min="14600" max="14849" width="9.21875" style="83"/>
    <col min="14850" max="14850" width="7.77734375" style="83" customWidth="1"/>
    <col min="14851" max="14851" width="14.77734375" style="83" customWidth="1"/>
    <col min="14852" max="14852" width="14.21875" style="83" customWidth="1"/>
    <col min="14853" max="14855" width="14.77734375" style="83" customWidth="1"/>
    <col min="14856" max="15105" width="9.21875" style="83"/>
    <col min="15106" max="15106" width="7.77734375" style="83" customWidth="1"/>
    <col min="15107" max="15107" width="14.77734375" style="83" customWidth="1"/>
    <col min="15108" max="15108" width="14.21875" style="83" customWidth="1"/>
    <col min="15109" max="15111" width="14.77734375" style="83" customWidth="1"/>
    <col min="15112" max="15361" width="9.21875" style="83"/>
    <col min="15362" max="15362" width="7.77734375" style="83" customWidth="1"/>
    <col min="15363" max="15363" width="14.77734375" style="83" customWidth="1"/>
    <col min="15364" max="15364" width="14.21875" style="83" customWidth="1"/>
    <col min="15365" max="15367" width="14.77734375" style="83" customWidth="1"/>
    <col min="15368" max="15617" width="9.21875" style="83"/>
    <col min="15618" max="15618" width="7.77734375" style="83" customWidth="1"/>
    <col min="15619" max="15619" width="14.77734375" style="83" customWidth="1"/>
    <col min="15620" max="15620" width="14.21875" style="83" customWidth="1"/>
    <col min="15621" max="15623" width="14.77734375" style="83" customWidth="1"/>
    <col min="15624" max="15873" width="9.21875" style="83"/>
    <col min="15874" max="15874" width="7.77734375" style="83" customWidth="1"/>
    <col min="15875" max="15875" width="14.77734375" style="83" customWidth="1"/>
    <col min="15876" max="15876" width="14.21875" style="83" customWidth="1"/>
    <col min="15877" max="15879" width="14.77734375" style="83" customWidth="1"/>
    <col min="15880" max="16129" width="9.21875" style="83"/>
    <col min="16130" max="16130" width="7.77734375" style="83" customWidth="1"/>
    <col min="16131" max="16131" width="14.77734375" style="83" customWidth="1"/>
    <col min="16132" max="16132" width="14.21875" style="83" customWidth="1"/>
    <col min="16133" max="16135" width="14.77734375" style="83" customWidth="1"/>
    <col min="16136" max="16384" width="9.21875" style="83"/>
  </cols>
  <sheetData>
    <row r="1" spans="1:16" x14ac:dyDescent="0.3">
      <c r="A1" s="81"/>
      <c r="B1" s="81"/>
      <c r="C1" s="81"/>
      <c r="D1" s="81"/>
      <c r="E1" s="81"/>
      <c r="F1" s="81"/>
      <c r="G1" s="129"/>
    </row>
    <row r="2" spans="1:16" x14ac:dyDescent="0.3">
      <c r="A2" s="81"/>
      <c r="B2" s="81"/>
      <c r="C2" s="81"/>
      <c r="D2" s="81"/>
      <c r="E2" s="81"/>
      <c r="F2" s="84"/>
      <c r="G2" s="130"/>
    </row>
    <row r="3" spans="1:16" x14ac:dyDescent="0.3">
      <c r="A3" s="81"/>
      <c r="B3" s="81"/>
      <c r="C3" s="81"/>
      <c r="D3" s="81"/>
      <c r="E3" s="81"/>
      <c r="F3" s="84"/>
      <c r="G3" s="130"/>
    </row>
    <row r="4" spans="1:16" ht="21" x14ac:dyDescent="0.4">
      <c r="A4" s="81"/>
      <c r="B4" s="86" t="s">
        <v>45</v>
      </c>
      <c r="C4" s="81"/>
      <c r="D4" s="81"/>
      <c r="E4" s="87"/>
      <c r="F4" s="88"/>
      <c r="G4" s="131"/>
      <c r="K4" s="89"/>
      <c r="L4" s="90"/>
    </row>
    <row r="5" spans="1:16" x14ac:dyDescent="0.3">
      <c r="A5" s="81"/>
      <c r="B5" s="81"/>
      <c r="C5" s="81"/>
      <c r="D5" s="81"/>
      <c r="E5" s="81"/>
      <c r="F5" s="88"/>
      <c r="G5" s="132"/>
      <c r="K5" s="91"/>
      <c r="L5" s="90"/>
    </row>
    <row r="6" spans="1:16" x14ac:dyDescent="0.3">
      <c r="A6" s="81"/>
      <c r="B6" s="92" t="s">
        <v>46</v>
      </c>
      <c r="C6" s="93"/>
      <c r="D6" s="94"/>
      <c r="E6" s="95">
        <v>45809</v>
      </c>
      <c r="F6" s="96"/>
      <c r="G6" s="132"/>
      <c r="K6" s="97"/>
      <c r="L6" s="97"/>
    </row>
    <row r="7" spans="1:16" x14ac:dyDescent="0.3">
      <c r="A7" s="81"/>
      <c r="B7" s="98" t="s">
        <v>47</v>
      </c>
      <c r="C7" s="99"/>
      <c r="E7" s="100">
        <v>55</v>
      </c>
      <c r="F7" s="101" t="s">
        <v>48</v>
      </c>
      <c r="G7" s="132"/>
      <c r="J7" s="133"/>
      <c r="K7" s="102"/>
      <c r="L7" s="102"/>
    </row>
    <row r="8" spans="1:16" x14ac:dyDescent="0.3">
      <c r="A8" s="81"/>
      <c r="B8" s="98" t="s">
        <v>49</v>
      </c>
      <c r="C8" s="99"/>
      <c r="D8" s="103">
        <f>E6-1</f>
        <v>45808</v>
      </c>
      <c r="E8" s="134">
        <v>75000</v>
      </c>
      <c r="F8" s="101" t="s">
        <v>50</v>
      </c>
      <c r="G8" s="132"/>
      <c r="J8" s="133"/>
      <c r="K8" s="102"/>
      <c r="L8" s="102"/>
    </row>
    <row r="9" spans="1:16" x14ac:dyDescent="0.3">
      <c r="A9" s="81"/>
      <c r="B9" s="98" t="s">
        <v>51</v>
      </c>
      <c r="C9" s="99"/>
      <c r="D9" s="103">
        <f>EOMONTH(D8,E7)</f>
        <v>47483</v>
      </c>
      <c r="E9" s="134">
        <v>0</v>
      </c>
      <c r="F9" s="101" t="s">
        <v>50</v>
      </c>
      <c r="G9" s="132"/>
      <c r="J9" s="133"/>
      <c r="K9" s="102"/>
      <c r="L9" s="102"/>
    </row>
    <row r="10" spans="1:16" x14ac:dyDescent="0.3">
      <c r="A10" s="81"/>
      <c r="B10" s="98" t="s">
        <v>52</v>
      </c>
      <c r="C10" s="99"/>
      <c r="E10" s="135">
        <v>1</v>
      </c>
      <c r="F10" s="101"/>
      <c r="G10" s="132"/>
      <c r="J10" s="133"/>
      <c r="K10" s="106"/>
      <c r="L10" s="106"/>
    </row>
    <row r="11" spans="1:16" x14ac:dyDescent="0.3">
      <c r="A11" s="81"/>
      <c r="B11" s="107" t="s">
        <v>67</v>
      </c>
      <c r="C11" s="108"/>
      <c r="D11" s="109"/>
      <c r="E11" s="118">
        <v>5.8000000000000003E-2</v>
      </c>
      <c r="F11" s="110"/>
      <c r="G11" s="136"/>
      <c r="K11" s="102"/>
      <c r="L11" s="102"/>
      <c r="M11" s="106"/>
      <c r="P11" s="137"/>
    </row>
    <row r="12" spans="1:16" x14ac:dyDescent="0.3">
      <c r="A12" s="81"/>
      <c r="B12" s="100"/>
      <c r="C12" s="99"/>
      <c r="E12" s="112"/>
      <c r="F12" s="100"/>
      <c r="G12" s="136"/>
      <c r="K12" s="102"/>
      <c r="L12" s="102"/>
      <c r="M12" s="106"/>
    </row>
    <row r="13" spans="1:16" x14ac:dyDescent="0.3">
      <c r="G13" s="90"/>
      <c r="L13" s="102"/>
      <c r="M13" s="106"/>
    </row>
    <row r="14" spans="1:16" ht="15" thickBot="1" x14ac:dyDescent="0.35">
      <c r="A14" s="113" t="s">
        <v>54</v>
      </c>
      <c r="B14" s="113" t="s">
        <v>55</v>
      </c>
      <c r="C14" s="113" t="s">
        <v>56</v>
      </c>
      <c r="D14" s="113" t="s">
        <v>57</v>
      </c>
      <c r="E14" s="113" t="s">
        <v>58</v>
      </c>
      <c r="F14" s="113" t="s">
        <v>59</v>
      </c>
      <c r="G14" s="138" t="s">
        <v>60</v>
      </c>
      <c r="K14" s="102"/>
      <c r="L14" s="102"/>
      <c r="M14" s="106"/>
    </row>
    <row r="15" spans="1:16" x14ac:dyDescent="0.3">
      <c r="A15" s="114">
        <f>IF(B15="","",E6)</f>
        <v>45809</v>
      </c>
      <c r="B15" s="99">
        <f>IF(E7&gt;0,1,"")</f>
        <v>1</v>
      </c>
      <c r="C15" s="88">
        <f>IF(B15="","",E8)</f>
        <v>75000</v>
      </c>
      <c r="D15" s="115">
        <f>IF(B15="","",IPMT($E$11/12,B15,7,-$E$8,60005.5786,0))</f>
        <v>362.5</v>
      </c>
      <c r="E15" s="115">
        <f>IF(B15="","",PPMT($E$11/12,B15,7,-$E$8,60005.5786,0))</f>
        <v>2111.2000046811409</v>
      </c>
      <c r="F15" s="115">
        <f>IF(B15="","",SUM(D15:E15))</f>
        <v>2473.7000046811409</v>
      </c>
      <c r="G15" s="88">
        <f>IF(B15="","",SUM(C15)-SUM(E15))</f>
        <v>72888.799995318856</v>
      </c>
      <c r="K15" s="102"/>
      <c r="L15" s="102"/>
      <c r="M15" s="106"/>
    </row>
    <row r="16" spans="1:16" x14ac:dyDescent="0.3">
      <c r="A16" s="114">
        <f>IF(B16="","",EDATE(A15,1))</f>
        <v>45839</v>
      </c>
      <c r="B16" s="99">
        <f>IF(B15="","",IF(SUM(B15)+1&lt;=$E$7,SUM(B15)+1,""))</f>
        <v>2</v>
      </c>
      <c r="C16" s="88">
        <f>IF(B16="","",G15)</f>
        <v>72888.799995318856</v>
      </c>
      <c r="D16" s="115">
        <f t="shared" ref="D16:D21" si="0">IF(B16="","",IPMT($E$11/12,B16,7,-$E$8,60005.5786,0))</f>
        <v>352.29586664404115</v>
      </c>
      <c r="E16" s="115">
        <f t="shared" ref="E16:E21" si="1">IF(B16="","",PPMT($E$11/12,B16,7,-$E$8,60005.5786,0))</f>
        <v>2121.4041380371</v>
      </c>
      <c r="F16" s="115">
        <f t="shared" ref="F16" si="2">IF(B16="","",SUM(D16:E16))</f>
        <v>2473.7000046811413</v>
      </c>
      <c r="G16" s="88">
        <f t="shared" ref="G16:G79" si="3">IF(B16="","",SUM(C16)-SUM(E16))</f>
        <v>70767.39585728175</v>
      </c>
      <c r="I16" s="91"/>
      <c r="K16" s="102"/>
      <c r="L16" s="102"/>
      <c r="M16" s="106"/>
    </row>
    <row r="17" spans="1:13" x14ac:dyDescent="0.3">
      <c r="A17" s="114">
        <f t="shared" ref="A17:A80" si="4">IF(B17="","",EDATE(A16,1))</f>
        <v>45870</v>
      </c>
      <c r="B17" s="99">
        <f t="shared" ref="B17:B80" si="5">IF(B16="","",IF(SUM(B16)+1&lt;=$E$7,SUM(B16)+1,""))</f>
        <v>3</v>
      </c>
      <c r="C17" s="88">
        <f t="shared" ref="C17:C80" si="6">IF(B17="","",G16)</f>
        <v>70767.39585728175</v>
      </c>
      <c r="D17" s="115">
        <f t="shared" si="0"/>
        <v>342.04241331019512</v>
      </c>
      <c r="E17" s="115">
        <f t="shared" si="1"/>
        <v>2131.6575913709457</v>
      </c>
      <c r="F17" s="115">
        <f t="shared" ref="F17:F80" si="7">IF(B17="","",SUM(D17:E17))</f>
        <v>2473.7000046811409</v>
      </c>
      <c r="G17" s="88">
        <f t="shared" si="3"/>
        <v>68635.738265910797</v>
      </c>
      <c r="I17" s="148"/>
      <c r="K17" s="102"/>
      <c r="L17" s="102"/>
      <c r="M17" s="106"/>
    </row>
    <row r="18" spans="1:13" x14ac:dyDescent="0.3">
      <c r="A18" s="114">
        <f t="shared" si="4"/>
        <v>45901</v>
      </c>
      <c r="B18" s="99">
        <f t="shared" si="5"/>
        <v>4</v>
      </c>
      <c r="C18" s="88">
        <f t="shared" si="6"/>
        <v>68635.738265910797</v>
      </c>
      <c r="D18" s="115">
        <f t="shared" si="0"/>
        <v>331.73940161856893</v>
      </c>
      <c r="E18" s="115">
        <f t="shared" si="1"/>
        <v>2141.9606030625719</v>
      </c>
      <c r="F18" s="115">
        <f t="shared" si="7"/>
        <v>2473.7000046811409</v>
      </c>
      <c r="G18" s="88">
        <f t="shared" si="3"/>
        <v>66493.777662848224</v>
      </c>
      <c r="K18" s="102"/>
      <c r="L18" s="102"/>
      <c r="M18" s="106"/>
    </row>
    <row r="19" spans="1:13" x14ac:dyDescent="0.3">
      <c r="A19" s="114">
        <f t="shared" si="4"/>
        <v>45931</v>
      </c>
      <c r="B19" s="99">
        <f t="shared" si="5"/>
        <v>5</v>
      </c>
      <c r="C19" s="88">
        <f t="shared" si="6"/>
        <v>66493.777662848224</v>
      </c>
      <c r="D19" s="115">
        <f t="shared" si="0"/>
        <v>321.38659203709983</v>
      </c>
      <c r="E19" s="115">
        <f t="shared" si="1"/>
        <v>2152.3134126440414</v>
      </c>
      <c r="F19" s="115">
        <f t="shared" si="7"/>
        <v>2473.7000046811413</v>
      </c>
      <c r="G19" s="88">
        <f t="shared" si="3"/>
        <v>64341.464250204182</v>
      </c>
      <c r="K19" s="102"/>
      <c r="L19" s="102"/>
      <c r="M19" s="106"/>
    </row>
    <row r="20" spans="1:13" x14ac:dyDescent="0.3">
      <c r="A20" s="114">
        <f t="shared" si="4"/>
        <v>45962</v>
      </c>
      <c r="B20" s="99">
        <f t="shared" si="5"/>
        <v>6</v>
      </c>
      <c r="C20" s="88">
        <f t="shared" si="6"/>
        <v>64341.464250204182</v>
      </c>
      <c r="D20" s="115">
        <f t="shared" si="0"/>
        <v>310.98374387598699</v>
      </c>
      <c r="E20" s="115">
        <f t="shared" si="1"/>
        <v>2162.716260805154</v>
      </c>
      <c r="F20" s="115">
        <f t="shared" si="7"/>
        <v>2473.7000046811409</v>
      </c>
      <c r="G20" s="88">
        <f t="shared" si="3"/>
        <v>62178.747989399031</v>
      </c>
      <c r="K20" s="102"/>
      <c r="L20" s="102"/>
      <c r="M20" s="106"/>
    </row>
    <row r="21" spans="1:13" x14ac:dyDescent="0.3">
      <c r="A21" s="145">
        <f t="shared" si="4"/>
        <v>45992</v>
      </c>
      <c r="B21" s="108">
        <f t="shared" si="5"/>
        <v>7</v>
      </c>
      <c r="C21" s="146">
        <f t="shared" si="6"/>
        <v>62178.747989399031</v>
      </c>
      <c r="D21" s="147">
        <f t="shared" si="0"/>
        <v>300.53061528209543</v>
      </c>
      <c r="E21" s="147">
        <f t="shared" si="1"/>
        <v>2173.1693893990455</v>
      </c>
      <c r="F21" s="147">
        <f t="shared" si="7"/>
        <v>2473.7000046811409</v>
      </c>
      <c r="G21" s="146">
        <f t="shared" si="3"/>
        <v>60005.578599999986</v>
      </c>
      <c r="K21" s="102"/>
      <c r="L21" s="102"/>
      <c r="M21" s="106"/>
    </row>
    <row r="22" spans="1:13" x14ac:dyDescent="0.3">
      <c r="A22" s="114">
        <f t="shared" si="4"/>
        <v>46023</v>
      </c>
      <c r="B22" s="99">
        <f t="shared" si="5"/>
        <v>8</v>
      </c>
      <c r="C22" s="88">
        <f t="shared" si="6"/>
        <v>60005.578599999986</v>
      </c>
      <c r="D22" s="115">
        <f>IF(B22="","",IPMT($E$11/12,B22-7,$E$7-7,-$C$22,$E$9,0))</f>
        <v>290.02696323333328</v>
      </c>
      <c r="E22" s="115">
        <f>IF(B22="","",PPMT($E$11/12,B22-7,$E$7-7,-$C$22,$E$9,0))</f>
        <v>1113.7101189644306</v>
      </c>
      <c r="F22" s="115">
        <f t="shared" si="7"/>
        <v>1403.7370821977638</v>
      </c>
      <c r="G22" s="88">
        <f t="shared" si="3"/>
        <v>58891.868481035555</v>
      </c>
      <c r="K22" s="102"/>
      <c r="L22" s="102"/>
      <c r="M22" s="106"/>
    </row>
    <row r="23" spans="1:13" x14ac:dyDescent="0.3">
      <c r="A23" s="114">
        <f t="shared" si="4"/>
        <v>46054</v>
      </c>
      <c r="B23" s="99">
        <f t="shared" si="5"/>
        <v>9</v>
      </c>
      <c r="C23" s="88">
        <f t="shared" si="6"/>
        <v>58891.868481035555</v>
      </c>
      <c r="D23" s="115">
        <f t="shared" ref="D23:D86" si="8">IF(B23="","",IPMT($E$11/12,B23-7,$E$7-7,-$C$22,$E$9,0))</f>
        <v>284.64403099167185</v>
      </c>
      <c r="E23" s="115">
        <f t="shared" ref="E23:E86" si="9">IF(B23="","",PPMT($E$11/12,B23-7,$E$7-7,-$C$22,$E$9,0))</f>
        <v>1119.0930512060922</v>
      </c>
      <c r="F23" s="115">
        <f t="shared" si="7"/>
        <v>1403.737082197764</v>
      </c>
      <c r="G23" s="88">
        <f t="shared" si="3"/>
        <v>57772.77542982946</v>
      </c>
      <c r="K23" s="102"/>
      <c r="L23" s="102"/>
      <c r="M23" s="106"/>
    </row>
    <row r="24" spans="1:13" x14ac:dyDescent="0.3">
      <c r="A24" s="114">
        <f t="shared" si="4"/>
        <v>46082</v>
      </c>
      <c r="B24" s="99">
        <f t="shared" si="5"/>
        <v>10</v>
      </c>
      <c r="C24" s="88">
        <f t="shared" si="6"/>
        <v>57772.77542982946</v>
      </c>
      <c r="D24" s="115">
        <f t="shared" si="8"/>
        <v>279.23508124417583</v>
      </c>
      <c r="E24" s="115">
        <f t="shared" si="9"/>
        <v>1124.5020009535883</v>
      </c>
      <c r="F24" s="115">
        <f t="shared" si="7"/>
        <v>1403.7370821977643</v>
      </c>
      <c r="G24" s="88">
        <f t="shared" si="3"/>
        <v>56648.273428875873</v>
      </c>
      <c r="K24" s="102"/>
      <c r="L24" s="102"/>
      <c r="M24" s="106"/>
    </row>
    <row r="25" spans="1:13" x14ac:dyDescent="0.3">
      <c r="A25" s="114">
        <f t="shared" si="4"/>
        <v>46113</v>
      </c>
      <c r="B25" s="99">
        <f t="shared" si="5"/>
        <v>11</v>
      </c>
      <c r="C25" s="88">
        <f t="shared" si="6"/>
        <v>56648.273428875873</v>
      </c>
      <c r="D25" s="115">
        <f t="shared" si="8"/>
        <v>273.7999882395668</v>
      </c>
      <c r="E25" s="115">
        <f t="shared" si="9"/>
        <v>1129.9370939581972</v>
      </c>
      <c r="F25" s="115">
        <f t="shared" si="7"/>
        <v>1403.737082197764</v>
      </c>
      <c r="G25" s="88">
        <f t="shared" si="3"/>
        <v>55518.336334917673</v>
      </c>
    </row>
    <row r="26" spans="1:13" x14ac:dyDescent="0.3">
      <c r="A26" s="114">
        <f t="shared" si="4"/>
        <v>46143</v>
      </c>
      <c r="B26" s="99">
        <f t="shared" si="5"/>
        <v>12</v>
      </c>
      <c r="C26" s="88">
        <f t="shared" si="6"/>
        <v>55518.336334917673</v>
      </c>
      <c r="D26" s="115">
        <f t="shared" si="8"/>
        <v>268.33862561876879</v>
      </c>
      <c r="E26" s="115">
        <f t="shared" si="9"/>
        <v>1135.3984565789954</v>
      </c>
      <c r="F26" s="115">
        <f t="shared" si="7"/>
        <v>1403.7370821977643</v>
      </c>
      <c r="G26" s="88">
        <f t="shared" si="3"/>
        <v>54382.937878338678</v>
      </c>
    </row>
    <row r="27" spans="1:13" x14ac:dyDescent="0.3">
      <c r="A27" s="114">
        <f t="shared" si="4"/>
        <v>46174</v>
      </c>
      <c r="B27" s="99">
        <f t="shared" si="5"/>
        <v>13</v>
      </c>
      <c r="C27" s="88">
        <f t="shared" si="6"/>
        <v>54382.937878338678</v>
      </c>
      <c r="D27" s="115">
        <f t="shared" si="8"/>
        <v>262.85086641197034</v>
      </c>
      <c r="E27" s="115">
        <f t="shared" si="9"/>
        <v>1140.8862157857936</v>
      </c>
      <c r="F27" s="115">
        <f t="shared" si="7"/>
        <v>1403.737082197764</v>
      </c>
      <c r="G27" s="88">
        <f t="shared" si="3"/>
        <v>53242.051662552883</v>
      </c>
    </row>
    <row r="28" spans="1:13" x14ac:dyDescent="0.3">
      <c r="A28" s="114">
        <f t="shared" si="4"/>
        <v>46204</v>
      </c>
      <c r="B28" s="99">
        <f t="shared" si="5"/>
        <v>14</v>
      </c>
      <c r="C28" s="88">
        <f t="shared" si="6"/>
        <v>53242.051662552883</v>
      </c>
      <c r="D28" s="115">
        <f t="shared" si="8"/>
        <v>257.33658303567233</v>
      </c>
      <c r="E28" s="115">
        <f t="shared" si="9"/>
        <v>1146.4004991620916</v>
      </c>
      <c r="F28" s="115">
        <f t="shared" si="7"/>
        <v>1403.7370821977638</v>
      </c>
      <c r="G28" s="88">
        <f t="shared" si="3"/>
        <v>52095.651163390794</v>
      </c>
    </row>
    <row r="29" spans="1:13" x14ac:dyDescent="0.3">
      <c r="A29" s="114">
        <f t="shared" si="4"/>
        <v>46235</v>
      </c>
      <c r="B29" s="99">
        <f t="shared" si="5"/>
        <v>15</v>
      </c>
      <c r="C29" s="88">
        <f t="shared" si="6"/>
        <v>52095.651163390794</v>
      </c>
      <c r="D29" s="115">
        <f t="shared" si="8"/>
        <v>251.79564728972218</v>
      </c>
      <c r="E29" s="115">
        <f t="shared" si="9"/>
        <v>1151.9414349080416</v>
      </c>
      <c r="F29" s="115">
        <f t="shared" si="7"/>
        <v>1403.7370821977638</v>
      </c>
      <c r="G29" s="88">
        <f t="shared" si="3"/>
        <v>50943.709728482754</v>
      </c>
    </row>
    <row r="30" spans="1:13" x14ac:dyDescent="0.3">
      <c r="A30" s="114">
        <f t="shared" si="4"/>
        <v>46266</v>
      </c>
      <c r="B30" s="99">
        <f t="shared" si="5"/>
        <v>16</v>
      </c>
      <c r="C30" s="88">
        <f t="shared" si="6"/>
        <v>50943.709728482754</v>
      </c>
      <c r="D30" s="115">
        <f t="shared" si="8"/>
        <v>246.22793035433338</v>
      </c>
      <c r="E30" s="115">
        <f t="shared" si="9"/>
        <v>1157.5091518434306</v>
      </c>
      <c r="F30" s="115">
        <f t="shared" si="7"/>
        <v>1403.737082197764</v>
      </c>
      <c r="G30" s="88">
        <f t="shared" si="3"/>
        <v>49786.200576639327</v>
      </c>
    </row>
    <row r="31" spans="1:13" x14ac:dyDescent="0.3">
      <c r="A31" s="114">
        <f t="shared" si="4"/>
        <v>46296</v>
      </c>
      <c r="B31" s="99">
        <f t="shared" si="5"/>
        <v>17</v>
      </c>
      <c r="C31" s="88">
        <f t="shared" si="6"/>
        <v>49786.200576639327</v>
      </c>
      <c r="D31" s="115">
        <f t="shared" si="8"/>
        <v>240.63330278709012</v>
      </c>
      <c r="E31" s="115">
        <f t="shared" si="9"/>
        <v>1163.103779410674</v>
      </c>
      <c r="F31" s="115">
        <f t="shared" si="7"/>
        <v>1403.737082197764</v>
      </c>
      <c r="G31" s="88">
        <f t="shared" si="3"/>
        <v>48623.096797228653</v>
      </c>
    </row>
    <row r="32" spans="1:13" x14ac:dyDescent="0.3">
      <c r="A32" s="114">
        <f t="shared" si="4"/>
        <v>46327</v>
      </c>
      <c r="B32" s="99">
        <f t="shared" si="5"/>
        <v>18</v>
      </c>
      <c r="C32" s="88">
        <f t="shared" si="6"/>
        <v>48623.096797228653</v>
      </c>
      <c r="D32" s="115">
        <f t="shared" si="8"/>
        <v>235.01163451993853</v>
      </c>
      <c r="E32" s="115">
        <f t="shared" si="9"/>
        <v>1168.7254476778253</v>
      </c>
      <c r="F32" s="115">
        <f t="shared" si="7"/>
        <v>1403.7370821977638</v>
      </c>
      <c r="G32" s="88">
        <f t="shared" si="3"/>
        <v>47454.371349550827</v>
      </c>
    </row>
    <row r="33" spans="1:7" x14ac:dyDescent="0.3">
      <c r="A33" s="114">
        <f t="shared" si="4"/>
        <v>46357</v>
      </c>
      <c r="B33" s="99">
        <f t="shared" si="5"/>
        <v>19</v>
      </c>
      <c r="C33" s="88">
        <f t="shared" si="6"/>
        <v>47454.371349550827</v>
      </c>
      <c r="D33" s="115">
        <f t="shared" si="8"/>
        <v>229.36279485616237</v>
      </c>
      <c r="E33" s="115">
        <f t="shared" si="9"/>
        <v>1174.3742873416015</v>
      </c>
      <c r="F33" s="115">
        <f t="shared" si="7"/>
        <v>1403.7370821977638</v>
      </c>
      <c r="G33" s="88">
        <f t="shared" si="3"/>
        <v>46279.997062209222</v>
      </c>
    </row>
    <row r="34" spans="1:7" x14ac:dyDescent="0.3">
      <c r="A34" s="114">
        <f t="shared" si="4"/>
        <v>46388</v>
      </c>
      <c r="B34" s="99">
        <f t="shared" si="5"/>
        <v>20</v>
      </c>
      <c r="C34" s="88">
        <f t="shared" si="6"/>
        <v>46279.997062209222</v>
      </c>
      <c r="D34" s="115">
        <f t="shared" si="8"/>
        <v>223.68665246734463</v>
      </c>
      <c r="E34" s="115">
        <f t="shared" si="9"/>
        <v>1180.0504297304194</v>
      </c>
      <c r="F34" s="115">
        <f t="shared" si="7"/>
        <v>1403.737082197764</v>
      </c>
      <c r="G34" s="88">
        <f t="shared" si="3"/>
        <v>45099.946632478801</v>
      </c>
    </row>
    <row r="35" spans="1:7" x14ac:dyDescent="0.3">
      <c r="A35" s="114">
        <f t="shared" si="4"/>
        <v>46419</v>
      </c>
      <c r="B35" s="99">
        <f t="shared" si="5"/>
        <v>21</v>
      </c>
      <c r="C35" s="88">
        <f t="shared" si="6"/>
        <v>45099.946632478801</v>
      </c>
      <c r="D35" s="115">
        <f t="shared" si="8"/>
        <v>217.98307539031424</v>
      </c>
      <c r="E35" s="115">
        <f t="shared" si="9"/>
        <v>1185.7540068074497</v>
      </c>
      <c r="F35" s="115">
        <f t="shared" si="7"/>
        <v>1403.737082197764</v>
      </c>
      <c r="G35" s="88">
        <f t="shared" si="3"/>
        <v>43914.192625671349</v>
      </c>
    </row>
    <row r="36" spans="1:7" x14ac:dyDescent="0.3">
      <c r="A36" s="114">
        <f t="shared" si="4"/>
        <v>46447</v>
      </c>
      <c r="B36" s="99">
        <f t="shared" si="5"/>
        <v>22</v>
      </c>
      <c r="C36" s="88">
        <f t="shared" si="6"/>
        <v>43914.192625671349</v>
      </c>
      <c r="D36" s="115">
        <f t="shared" si="8"/>
        <v>212.25193102407826</v>
      </c>
      <c r="E36" s="115">
        <f t="shared" si="9"/>
        <v>1191.4851511736856</v>
      </c>
      <c r="F36" s="115">
        <f t="shared" si="7"/>
        <v>1403.7370821977638</v>
      </c>
      <c r="G36" s="88">
        <f t="shared" si="3"/>
        <v>42722.707474497663</v>
      </c>
    </row>
    <row r="37" spans="1:7" x14ac:dyDescent="0.3">
      <c r="A37" s="114">
        <f t="shared" si="4"/>
        <v>46478</v>
      </c>
      <c r="B37" s="99">
        <f t="shared" si="5"/>
        <v>23</v>
      </c>
      <c r="C37" s="88">
        <f t="shared" si="6"/>
        <v>42722.707474497663</v>
      </c>
      <c r="D37" s="115">
        <f t="shared" si="8"/>
        <v>206.49308612673877</v>
      </c>
      <c r="E37" s="115">
        <f t="shared" si="9"/>
        <v>1197.2439960710253</v>
      </c>
      <c r="F37" s="115">
        <f t="shared" si="7"/>
        <v>1403.737082197764</v>
      </c>
      <c r="G37" s="88">
        <f t="shared" si="3"/>
        <v>41525.463478426638</v>
      </c>
    </row>
    <row r="38" spans="1:7" x14ac:dyDescent="0.3">
      <c r="A38" s="114">
        <f t="shared" si="4"/>
        <v>46508</v>
      </c>
      <c r="B38" s="99">
        <f t="shared" si="5"/>
        <v>24</v>
      </c>
      <c r="C38" s="88">
        <f t="shared" si="6"/>
        <v>41525.463478426638</v>
      </c>
      <c r="D38" s="115">
        <f t="shared" si="8"/>
        <v>200.7064068123955</v>
      </c>
      <c r="E38" s="115">
        <f t="shared" si="9"/>
        <v>1203.0306753853686</v>
      </c>
      <c r="F38" s="115">
        <f t="shared" si="7"/>
        <v>1403.737082197764</v>
      </c>
      <c r="G38" s="88">
        <f t="shared" si="3"/>
        <v>40322.432803041273</v>
      </c>
    </row>
    <row r="39" spans="1:7" x14ac:dyDescent="0.3">
      <c r="A39" s="114">
        <f t="shared" si="4"/>
        <v>46539</v>
      </c>
      <c r="B39" s="99">
        <f t="shared" si="5"/>
        <v>25</v>
      </c>
      <c r="C39" s="88">
        <f t="shared" si="6"/>
        <v>40322.432803041273</v>
      </c>
      <c r="D39" s="115">
        <f t="shared" si="8"/>
        <v>194.8917585480329</v>
      </c>
      <c r="E39" s="115">
        <f t="shared" si="9"/>
        <v>1208.8453236497312</v>
      </c>
      <c r="F39" s="115">
        <f t="shared" si="7"/>
        <v>1403.737082197764</v>
      </c>
      <c r="G39" s="88">
        <f t="shared" si="3"/>
        <v>39113.587479391543</v>
      </c>
    </row>
    <row r="40" spans="1:7" x14ac:dyDescent="0.3">
      <c r="A40" s="114">
        <f t="shared" si="4"/>
        <v>46569</v>
      </c>
      <c r="B40" s="99">
        <f t="shared" si="5"/>
        <v>26</v>
      </c>
      <c r="C40" s="88">
        <f t="shared" si="6"/>
        <v>39113.587479391543</v>
      </c>
      <c r="D40" s="115">
        <f t="shared" si="8"/>
        <v>189.0490061503925</v>
      </c>
      <c r="E40" s="115">
        <f t="shared" si="9"/>
        <v>1214.6880760473716</v>
      </c>
      <c r="F40" s="115">
        <f t="shared" si="7"/>
        <v>1403.737082197764</v>
      </c>
      <c r="G40" s="88">
        <f t="shared" si="3"/>
        <v>37898.89940334417</v>
      </c>
    </row>
    <row r="41" spans="1:7" x14ac:dyDescent="0.3">
      <c r="A41" s="114">
        <f t="shared" si="4"/>
        <v>46600</v>
      </c>
      <c r="B41" s="99">
        <f t="shared" si="5"/>
        <v>27</v>
      </c>
      <c r="C41" s="88">
        <f t="shared" si="6"/>
        <v>37898.89940334417</v>
      </c>
      <c r="D41" s="115">
        <f t="shared" si="8"/>
        <v>183.17801378283025</v>
      </c>
      <c r="E41" s="115">
        <f t="shared" si="9"/>
        <v>1220.5590684149338</v>
      </c>
      <c r="F41" s="115">
        <f t="shared" si="7"/>
        <v>1403.737082197764</v>
      </c>
      <c r="G41" s="88">
        <f t="shared" si="3"/>
        <v>36678.340334929235</v>
      </c>
    </row>
    <row r="42" spans="1:7" x14ac:dyDescent="0.3">
      <c r="A42" s="114">
        <f t="shared" si="4"/>
        <v>46631</v>
      </c>
      <c r="B42" s="99">
        <f t="shared" si="5"/>
        <v>28</v>
      </c>
      <c r="C42" s="88">
        <f t="shared" si="6"/>
        <v>36678.340334929235</v>
      </c>
      <c r="D42" s="115">
        <f t="shared" si="8"/>
        <v>177.27864495215806</v>
      </c>
      <c r="E42" s="115">
        <f t="shared" si="9"/>
        <v>1226.4584372456059</v>
      </c>
      <c r="F42" s="115">
        <f t="shared" si="7"/>
        <v>1403.7370821977638</v>
      </c>
      <c r="G42" s="88">
        <f t="shared" si="3"/>
        <v>35451.881897683626</v>
      </c>
    </row>
    <row r="43" spans="1:7" x14ac:dyDescent="0.3">
      <c r="A43" s="114">
        <f t="shared" si="4"/>
        <v>46661</v>
      </c>
      <c r="B43" s="99">
        <f t="shared" si="5"/>
        <v>29</v>
      </c>
      <c r="C43" s="88">
        <f t="shared" si="6"/>
        <v>35451.881897683626</v>
      </c>
      <c r="D43" s="115">
        <f t="shared" si="8"/>
        <v>171.35076250547095</v>
      </c>
      <c r="E43" s="115">
        <f t="shared" si="9"/>
        <v>1232.386319692293</v>
      </c>
      <c r="F43" s="115">
        <f t="shared" si="7"/>
        <v>1403.737082197764</v>
      </c>
      <c r="G43" s="88">
        <f t="shared" si="3"/>
        <v>34219.495577991336</v>
      </c>
    </row>
    <row r="44" spans="1:7" x14ac:dyDescent="0.3">
      <c r="A44" s="114">
        <f t="shared" si="4"/>
        <v>46692</v>
      </c>
      <c r="B44" s="99">
        <f t="shared" si="5"/>
        <v>30</v>
      </c>
      <c r="C44" s="88">
        <f t="shared" si="6"/>
        <v>34219.495577991336</v>
      </c>
      <c r="D44" s="115">
        <f t="shared" si="8"/>
        <v>165.39422862695821</v>
      </c>
      <c r="E44" s="115">
        <f t="shared" si="9"/>
        <v>1238.3428535708058</v>
      </c>
      <c r="F44" s="115">
        <f t="shared" si="7"/>
        <v>1403.737082197764</v>
      </c>
      <c r="G44" s="88">
        <f t="shared" si="3"/>
        <v>32981.152724420528</v>
      </c>
    </row>
    <row r="45" spans="1:7" x14ac:dyDescent="0.3">
      <c r="A45" s="114">
        <f t="shared" si="4"/>
        <v>46722</v>
      </c>
      <c r="B45" s="99">
        <f t="shared" si="5"/>
        <v>31</v>
      </c>
      <c r="C45" s="88">
        <f t="shared" si="6"/>
        <v>32981.152724420528</v>
      </c>
      <c r="D45" s="115">
        <f t="shared" si="8"/>
        <v>159.40890483469929</v>
      </c>
      <c r="E45" s="115">
        <f t="shared" si="9"/>
        <v>1244.3281773630647</v>
      </c>
      <c r="F45" s="115">
        <f t="shared" si="7"/>
        <v>1403.737082197764</v>
      </c>
      <c r="G45" s="88">
        <f t="shared" si="3"/>
        <v>31736.824547057462</v>
      </c>
    </row>
    <row r="46" spans="1:7" x14ac:dyDescent="0.3">
      <c r="A46" s="114">
        <f t="shared" si="4"/>
        <v>46753</v>
      </c>
      <c r="B46" s="99">
        <f t="shared" si="5"/>
        <v>32</v>
      </c>
      <c r="C46" s="88">
        <f t="shared" si="6"/>
        <v>31736.824547057462</v>
      </c>
      <c r="D46" s="115">
        <f t="shared" si="8"/>
        <v>153.39465197744448</v>
      </c>
      <c r="E46" s="115">
        <f t="shared" si="9"/>
        <v>1250.3424302203196</v>
      </c>
      <c r="F46" s="115">
        <f t="shared" si="7"/>
        <v>1403.737082197764</v>
      </c>
      <c r="G46" s="88">
        <f t="shared" si="3"/>
        <v>30486.482116837142</v>
      </c>
    </row>
    <row r="47" spans="1:7" x14ac:dyDescent="0.3">
      <c r="A47" s="114">
        <f t="shared" si="4"/>
        <v>46784</v>
      </c>
      <c r="B47" s="99">
        <f t="shared" si="5"/>
        <v>33</v>
      </c>
      <c r="C47" s="88">
        <f t="shared" si="6"/>
        <v>30486.482116837142</v>
      </c>
      <c r="D47" s="115">
        <f t="shared" si="8"/>
        <v>147.35133023137959</v>
      </c>
      <c r="E47" s="115">
        <f t="shared" si="9"/>
        <v>1256.3857519663843</v>
      </c>
      <c r="F47" s="115">
        <f t="shared" si="7"/>
        <v>1403.7370821977638</v>
      </c>
      <c r="G47" s="88">
        <f t="shared" si="3"/>
        <v>29230.096364870758</v>
      </c>
    </row>
    <row r="48" spans="1:7" x14ac:dyDescent="0.3">
      <c r="A48" s="114">
        <f t="shared" si="4"/>
        <v>46813</v>
      </c>
      <c r="B48" s="99">
        <f t="shared" si="5"/>
        <v>34</v>
      </c>
      <c r="C48" s="88">
        <f t="shared" si="6"/>
        <v>29230.096364870758</v>
      </c>
      <c r="D48" s="115">
        <f t="shared" si="8"/>
        <v>141.27879909687542</v>
      </c>
      <c r="E48" s="115">
        <f t="shared" si="9"/>
        <v>1262.4582831008886</v>
      </c>
      <c r="F48" s="115">
        <f t="shared" si="7"/>
        <v>1403.737082197764</v>
      </c>
      <c r="G48" s="88">
        <f t="shared" si="3"/>
        <v>27967.63808176987</v>
      </c>
    </row>
    <row r="49" spans="1:7" x14ac:dyDescent="0.3">
      <c r="A49" s="114">
        <f t="shared" si="4"/>
        <v>46844</v>
      </c>
      <c r="B49" s="99">
        <f t="shared" si="5"/>
        <v>35</v>
      </c>
      <c r="C49" s="88">
        <f t="shared" si="6"/>
        <v>27967.63808176987</v>
      </c>
      <c r="D49" s="115">
        <f t="shared" si="8"/>
        <v>135.1769173952211</v>
      </c>
      <c r="E49" s="115">
        <f t="shared" si="9"/>
        <v>1268.5601648025429</v>
      </c>
      <c r="F49" s="115">
        <f t="shared" si="7"/>
        <v>1403.737082197764</v>
      </c>
      <c r="G49" s="88">
        <f t="shared" si="3"/>
        <v>26699.077916967326</v>
      </c>
    </row>
    <row r="50" spans="1:7" x14ac:dyDescent="0.3">
      <c r="A50" s="114">
        <f t="shared" si="4"/>
        <v>46874</v>
      </c>
      <c r="B50" s="99">
        <f t="shared" si="5"/>
        <v>36</v>
      </c>
      <c r="C50" s="88">
        <f t="shared" si="6"/>
        <v>26699.077916967326</v>
      </c>
      <c r="D50" s="115">
        <f t="shared" si="8"/>
        <v>129.04554326534222</v>
      </c>
      <c r="E50" s="115">
        <f t="shared" si="9"/>
        <v>1274.691538932422</v>
      </c>
      <c r="F50" s="115">
        <f t="shared" si="7"/>
        <v>1403.7370821977643</v>
      </c>
      <c r="G50" s="88">
        <f t="shared" si="3"/>
        <v>25424.386378034906</v>
      </c>
    </row>
    <row r="51" spans="1:7" x14ac:dyDescent="0.3">
      <c r="A51" s="114">
        <f t="shared" si="4"/>
        <v>46905</v>
      </c>
      <c r="B51" s="99">
        <f t="shared" si="5"/>
        <v>37</v>
      </c>
      <c r="C51" s="88">
        <f t="shared" si="6"/>
        <v>25424.386378034906</v>
      </c>
      <c r="D51" s="115">
        <f t="shared" si="8"/>
        <v>122.88453416050213</v>
      </c>
      <c r="E51" s="115">
        <f t="shared" si="9"/>
        <v>1280.8525480372621</v>
      </c>
      <c r="F51" s="115">
        <f t="shared" si="7"/>
        <v>1403.7370821977643</v>
      </c>
      <c r="G51" s="88">
        <f t="shared" si="3"/>
        <v>24143.533829997643</v>
      </c>
    </row>
    <row r="52" spans="1:7" x14ac:dyDescent="0.3">
      <c r="A52" s="114">
        <f t="shared" si="4"/>
        <v>46935</v>
      </c>
      <c r="B52" s="99">
        <f t="shared" si="5"/>
        <v>38</v>
      </c>
      <c r="C52" s="88">
        <f t="shared" si="6"/>
        <v>24143.533829997643</v>
      </c>
      <c r="D52" s="115">
        <f t="shared" si="8"/>
        <v>116.69374684498869</v>
      </c>
      <c r="E52" s="115">
        <f t="shared" si="9"/>
        <v>1287.0433353527753</v>
      </c>
      <c r="F52" s="115">
        <f t="shared" si="7"/>
        <v>1403.737082197764</v>
      </c>
      <c r="G52" s="88">
        <f t="shared" si="3"/>
        <v>22856.490494644866</v>
      </c>
    </row>
    <row r="53" spans="1:7" x14ac:dyDescent="0.3">
      <c r="A53" s="114">
        <f t="shared" si="4"/>
        <v>46966</v>
      </c>
      <c r="B53" s="99">
        <f t="shared" si="5"/>
        <v>39</v>
      </c>
      <c r="C53" s="88">
        <f t="shared" si="6"/>
        <v>22856.490494644866</v>
      </c>
      <c r="D53" s="115">
        <f t="shared" si="8"/>
        <v>110.47303739078363</v>
      </c>
      <c r="E53" s="115">
        <f t="shared" si="9"/>
        <v>1293.2640448069806</v>
      </c>
      <c r="F53" s="115">
        <f t="shared" si="7"/>
        <v>1403.7370821977643</v>
      </c>
      <c r="G53" s="88">
        <f t="shared" si="3"/>
        <v>21563.226449837886</v>
      </c>
    </row>
    <row r="54" spans="1:7" x14ac:dyDescent="0.3">
      <c r="A54" s="114">
        <f t="shared" si="4"/>
        <v>46997</v>
      </c>
      <c r="B54" s="99">
        <f t="shared" si="5"/>
        <v>40</v>
      </c>
      <c r="C54" s="88">
        <f t="shared" si="6"/>
        <v>21563.226449837886</v>
      </c>
      <c r="D54" s="115">
        <f t="shared" si="8"/>
        <v>104.22226117421654</v>
      </c>
      <c r="E54" s="115">
        <f t="shared" si="9"/>
        <v>1299.5148210235475</v>
      </c>
      <c r="F54" s="115">
        <f t="shared" si="7"/>
        <v>1403.737082197764</v>
      </c>
      <c r="G54" s="88">
        <f t="shared" si="3"/>
        <v>20263.711628814337</v>
      </c>
    </row>
    <row r="55" spans="1:7" x14ac:dyDescent="0.3">
      <c r="A55" s="114">
        <f t="shared" si="4"/>
        <v>47027</v>
      </c>
      <c r="B55" s="99">
        <f t="shared" si="5"/>
        <v>41</v>
      </c>
      <c r="C55" s="88">
        <f t="shared" si="6"/>
        <v>20263.711628814337</v>
      </c>
      <c r="D55" s="115">
        <f t="shared" si="8"/>
        <v>97.941272872602738</v>
      </c>
      <c r="E55" s="115">
        <f t="shared" si="9"/>
        <v>1305.7958093251614</v>
      </c>
      <c r="F55" s="115">
        <f t="shared" si="7"/>
        <v>1403.737082197764</v>
      </c>
      <c r="G55" s="88">
        <f t="shared" si="3"/>
        <v>18957.915819489175</v>
      </c>
    </row>
    <row r="56" spans="1:7" x14ac:dyDescent="0.3">
      <c r="A56" s="114">
        <f t="shared" si="4"/>
        <v>47058</v>
      </c>
      <c r="B56" s="99">
        <f t="shared" si="5"/>
        <v>42</v>
      </c>
      <c r="C56" s="88">
        <f t="shared" si="6"/>
        <v>18957.915819489175</v>
      </c>
      <c r="D56" s="115">
        <f t="shared" si="8"/>
        <v>91.629926460864453</v>
      </c>
      <c r="E56" s="115">
        <f t="shared" si="9"/>
        <v>1312.1071557368994</v>
      </c>
      <c r="F56" s="115">
        <f t="shared" si="7"/>
        <v>1403.7370821977638</v>
      </c>
      <c r="G56" s="88">
        <f t="shared" si="3"/>
        <v>17645.808663752276</v>
      </c>
    </row>
    <row r="57" spans="1:7" x14ac:dyDescent="0.3">
      <c r="A57" s="114">
        <f t="shared" si="4"/>
        <v>47088</v>
      </c>
      <c r="B57" s="99">
        <f t="shared" si="5"/>
        <v>43</v>
      </c>
      <c r="C57" s="88">
        <f t="shared" si="6"/>
        <v>17645.808663752276</v>
      </c>
      <c r="D57" s="115">
        <f t="shared" si="8"/>
        <v>85.288075208136107</v>
      </c>
      <c r="E57" s="115">
        <f t="shared" si="9"/>
        <v>1318.4490069896281</v>
      </c>
      <c r="F57" s="115">
        <f t="shared" si="7"/>
        <v>1403.7370821977643</v>
      </c>
      <c r="G57" s="88">
        <f t="shared" si="3"/>
        <v>16327.359656762648</v>
      </c>
    </row>
    <row r="58" spans="1:7" x14ac:dyDescent="0.3">
      <c r="A58" s="114">
        <f t="shared" si="4"/>
        <v>47119</v>
      </c>
      <c r="B58" s="99">
        <f t="shared" si="5"/>
        <v>44</v>
      </c>
      <c r="C58" s="88">
        <f t="shared" si="6"/>
        <v>16327.359656762648</v>
      </c>
      <c r="D58" s="115">
        <f t="shared" si="8"/>
        <v>78.915571674352904</v>
      </c>
      <c r="E58" s="115">
        <f t="shared" si="9"/>
        <v>1324.821510523411</v>
      </c>
      <c r="F58" s="115">
        <f t="shared" si="7"/>
        <v>1403.7370821977638</v>
      </c>
      <c r="G58" s="88">
        <f t="shared" si="3"/>
        <v>15002.538146239238</v>
      </c>
    </row>
    <row r="59" spans="1:7" x14ac:dyDescent="0.3">
      <c r="A59" s="114">
        <f t="shared" si="4"/>
        <v>47150</v>
      </c>
      <c r="B59" s="99">
        <f t="shared" si="5"/>
        <v>45</v>
      </c>
      <c r="C59" s="88">
        <f t="shared" si="6"/>
        <v>15002.538146239238</v>
      </c>
      <c r="D59" s="115">
        <f t="shared" si="8"/>
        <v>72.512267706823081</v>
      </c>
      <c r="E59" s="115">
        <f t="shared" si="9"/>
        <v>1331.2248144909406</v>
      </c>
      <c r="F59" s="115">
        <f t="shared" si="7"/>
        <v>1403.7370821977638</v>
      </c>
      <c r="G59" s="88">
        <f t="shared" si="3"/>
        <v>13671.313331748297</v>
      </c>
    </row>
    <row r="60" spans="1:7" x14ac:dyDescent="0.3">
      <c r="A60" s="114">
        <f t="shared" si="4"/>
        <v>47178</v>
      </c>
      <c r="B60" s="99">
        <f t="shared" si="5"/>
        <v>46</v>
      </c>
      <c r="C60" s="88">
        <f t="shared" si="6"/>
        <v>13671.313331748297</v>
      </c>
      <c r="D60" s="115">
        <f t="shared" si="8"/>
        <v>66.078014436783548</v>
      </c>
      <c r="E60" s="115">
        <f t="shared" si="9"/>
        <v>1337.6590677609806</v>
      </c>
      <c r="F60" s="115">
        <f t="shared" si="7"/>
        <v>1403.7370821977643</v>
      </c>
      <c r="G60" s="88">
        <f t="shared" si="3"/>
        <v>12333.654263987317</v>
      </c>
    </row>
    <row r="61" spans="1:7" x14ac:dyDescent="0.3">
      <c r="A61" s="114">
        <f t="shared" si="4"/>
        <v>47209</v>
      </c>
      <c r="B61" s="99">
        <f t="shared" si="5"/>
        <v>47</v>
      </c>
      <c r="C61" s="88">
        <f t="shared" si="6"/>
        <v>12333.654263987317</v>
      </c>
      <c r="D61" s="115">
        <f t="shared" si="8"/>
        <v>59.612662275938796</v>
      </c>
      <c r="E61" s="115">
        <f t="shared" si="9"/>
        <v>1344.1244199218252</v>
      </c>
      <c r="F61" s="115">
        <f t="shared" si="7"/>
        <v>1403.737082197764</v>
      </c>
      <c r="G61" s="88">
        <f t="shared" si="3"/>
        <v>10989.529844065491</v>
      </c>
    </row>
    <row r="62" spans="1:7" x14ac:dyDescent="0.3">
      <c r="A62" s="114">
        <f t="shared" si="4"/>
        <v>47239</v>
      </c>
      <c r="B62" s="99">
        <f t="shared" si="5"/>
        <v>48</v>
      </c>
      <c r="C62" s="88">
        <f t="shared" si="6"/>
        <v>10989.529844065491</v>
      </c>
      <c r="D62" s="115">
        <f t="shared" si="8"/>
        <v>53.116060912983315</v>
      </c>
      <c r="E62" s="115">
        <f t="shared" si="9"/>
        <v>1350.6210212847809</v>
      </c>
      <c r="F62" s="115">
        <f t="shared" si="7"/>
        <v>1403.7370821977643</v>
      </c>
      <c r="G62" s="88">
        <f t="shared" si="3"/>
        <v>9638.9088227807115</v>
      </c>
    </row>
    <row r="63" spans="1:7" x14ac:dyDescent="0.3">
      <c r="A63" s="114">
        <f t="shared" si="4"/>
        <v>47270</v>
      </c>
      <c r="B63" s="99">
        <f t="shared" si="5"/>
        <v>49</v>
      </c>
      <c r="C63" s="88">
        <f t="shared" si="6"/>
        <v>9638.9088227807115</v>
      </c>
      <c r="D63" s="115">
        <f t="shared" si="8"/>
        <v>46.588059310106878</v>
      </c>
      <c r="E63" s="115">
        <f t="shared" si="9"/>
        <v>1357.1490228876569</v>
      </c>
      <c r="F63" s="115">
        <f t="shared" si="7"/>
        <v>1403.7370821977638</v>
      </c>
      <c r="G63" s="88">
        <f t="shared" si="3"/>
        <v>8281.7597998930542</v>
      </c>
    </row>
    <row r="64" spans="1:7" x14ac:dyDescent="0.3">
      <c r="A64" s="114">
        <f t="shared" si="4"/>
        <v>47300</v>
      </c>
      <c r="B64" s="99">
        <f t="shared" si="5"/>
        <v>50</v>
      </c>
      <c r="C64" s="88">
        <f t="shared" si="6"/>
        <v>8281.7597998930542</v>
      </c>
      <c r="D64" s="115">
        <f t="shared" si="8"/>
        <v>40.028505699483205</v>
      </c>
      <c r="E64" s="115">
        <f t="shared" si="9"/>
        <v>1363.7085764982808</v>
      </c>
      <c r="F64" s="115">
        <f t="shared" si="7"/>
        <v>1403.737082197764</v>
      </c>
      <c r="G64" s="88">
        <f t="shared" si="3"/>
        <v>6918.0512233947738</v>
      </c>
    </row>
    <row r="65" spans="1:7" x14ac:dyDescent="0.3">
      <c r="A65" s="114">
        <f t="shared" si="4"/>
        <v>47331</v>
      </c>
      <c r="B65" s="99">
        <f t="shared" si="5"/>
        <v>51</v>
      </c>
      <c r="C65" s="88">
        <f t="shared" si="6"/>
        <v>6918.0512233947738</v>
      </c>
      <c r="D65" s="115">
        <f t="shared" si="8"/>
        <v>33.437247579741502</v>
      </c>
      <c r="E65" s="115">
        <f t="shared" si="9"/>
        <v>1370.2998346180225</v>
      </c>
      <c r="F65" s="115">
        <f t="shared" si="7"/>
        <v>1403.737082197764</v>
      </c>
      <c r="G65" s="88">
        <f t="shared" si="3"/>
        <v>5547.7513887767509</v>
      </c>
    </row>
    <row r="66" spans="1:7" x14ac:dyDescent="0.3">
      <c r="A66" s="114">
        <f t="shared" si="4"/>
        <v>47362</v>
      </c>
      <c r="B66" s="99">
        <f t="shared" si="5"/>
        <v>52</v>
      </c>
      <c r="C66" s="88">
        <f t="shared" si="6"/>
        <v>5547.7513887767509</v>
      </c>
      <c r="D66" s="115">
        <f t="shared" si="8"/>
        <v>26.814131712421069</v>
      </c>
      <c r="E66" s="115">
        <f t="shared" si="9"/>
        <v>1376.9229504853431</v>
      </c>
      <c r="F66" s="115">
        <f t="shared" si="7"/>
        <v>1403.7370821977643</v>
      </c>
      <c r="G66" s="88">
        <f t="shared" si="3"/>
        <v>4170.828438291408</v>
      </c>
    </row>
    <row r="67" spans="1:7" x14ac:dyDescent="0.3">
      <c r="A67" s="114">
        <f t="shared" si="4"/>
        <v>47392</v>
      </c>
      <c r="B67" s="99">
        <f t="shared" si="5"/>
        <v>53</v>
      </c>
      <c r="C67" s="88">
        <f t="shared" si="6"/>
        <v>4170.828438291408</v>
      </c>
      <c r="D67" s="115">
        <f t="shared" si="8"/>
        <v>20.159004118408575</v>
      </c>
      <c r="E67" s="115">
        <f t="shared" si="9"/>
        <v>1383.5780780793552</v>
      </c>
      <c r="F67" s="115">
        <f t="shared" si="7"/>
        <v>1403.7370821977638</v>
      </c>
      <c r="G67" s="88">
        <f t="shared" si="3"/>
        <v>2787.2503602120528</v>
      </c>
    </row>
    <row r="68" spans="1:7" x14ac:dyDescent="0.3">
      <c r="A68" s="114">
        <f t="shared" si="4"/>
        <v>47423</v>
      </c>
      <c r="B68" s="99">
        <f t="shared" si="5"/>
        <v>54</v>
      </c>
      <c r="C68" s="88">
        <f t="shared" si="6"/>
        <v>2787.2503602120528</v>
      </c>
      <c r="D68" s="115">
        <f t="shared" si="8"/>
        <v>13.471710074358359</v>
      </c>
      <c r="E68" s="115">
        <f t="shared" si="9"/>
        <v>1390.2653721234055</v>
      </c>
      <c r="F68" s="115">
        <f t="shared" si="7"/>
        <v>1403.7370821977638</v>
      </c>
      <c r="G68" s="88">
        <f t="shared" si="3"/>
        <v>1396.9849880886472</v>
      </c>
    </row>
    <row r="69" spans="1:7" x14ac:dyDescent="0.3">
      <c r="A69" s="114">
        <f t="shared" si="4"/>
        <v>47453</v>
      </c>
      <c r="B69" s="99">
        <f t="shared" si="5"/>
        <v>55</v>
      </c>
      <c r="C69" s="88">
        <f t="shared" si="6"/>
        <v>1396.9849880886472</v>
      </c>
      <c r="D69" s="115">
        <f t="shared" si="8"/>
        <v>6.752094109095232</v>
      </c>
      <c r="E69" s="115">
        <f t="shared" si="9"/>
        <v>1396.9849880886688</v>
      </c>
      <c r="F69" s="115">
        <f t="shared" si="7"/>
        <v>1403.737082197764</v>
      </c>
      <c r="G69" s="88">
        <f t="shared" si="3"/>
        <v>-2.1600499167107046E-11</v>
      </c>
    </row>
    <row r="70" spans="1:7" x14ac:dyDescent="0.3">
      <c r="A70" s="114" t="str">
        <f t="shared" si="4"/>
        <v/>
      </c>
      <c r="B70" s="99" t="str">
        <f t="shared" si="5"/>
        <v/>
      </c>
      <c r="C70" s="88" t="str">
        <f t="shared" si="6"/>
        <v/>
      </c>
      <c r="D70" s="115" t="str">
        <f t="shared" si="8"/>
        <v/>
      </c>
      <c r="E70" s="115" t="str">
        <f t="shared" si="9"/>
        <v/>
      </c>
      <c r="F70" s="115" t="str">
        <f t="shared" si="7"/>
        <v/>
      </c>
      <c r="G70" s="88" t="str">
        <f t="shared" si="3"/>
        <v/>
      </c>
    </row>
    <row r="71" spans="1:7" x14ac:dyDescent="0.3">
      <c r="A71" s="114" t="str">
        <f t="shared" si="4"/>
        <v/>
      </c>
      <c r="B71" s="99" t="str">
        <f t="shared" si="5"/>
        <v/>
      </c>
      <c r="C71" s="88" t="str">
        <f t="shared" si="6"/>
        <v/>
      </c>
      <c r="D71" s="115" t="str">
        <f t="shared" si="8"/>
        <v/>
      </c>
      <c r="E71" s="115" t="str">
        <f t="shared" si="9"/>
        <v/>
      </c>
      <c r="F71" s="115" t="str">
        <f t="shared" si="7"/>
        <v/>
      </c>
      <c r="G71" s="88" t="str">
        <f t="shared" si="3"/>
        <v/>
      </c>
    </row>
    <row r="72" spans="1:7" x14ac:dyDescent="0.3">
      <c r="A72" s="114" t="str">
        <f t="shared" si="4"/>
        <v/>
      </c>
      <c r="B72" s="99" t="str">
        <f t="shared" si="5"/>
        <v/>
      </c>
      <c r="C72" s="88" t="str">
        <f t="shared" si="6"/>
        <v/>
      </c>
      <c r="D72" s="115" t="str">
        <f t="shared" si="8"/>
        <v/>
      </c>
      <c r="E72" s="115" t="str">
        <f t="shared" si="9"/>
        <v/>
      </c>
      <c r="F72" s="115" t="str">
        <f t="shared" si="7"/>
        <v/>
      </c>
      <c r="G72" s="88" t="str">
        <f t="shared" si="3"/>
        <v/>
      </c>
    </row>
    <row r="73" spans="1:7" x14ac:dyDescent="0.3">
      <c r="A73" s="114" t="str">
        <f t="shared" si="4"/>
        <v/>
      </c>
      <c r="B73" s="99" t="str">
        <f t="shared" si="5"/>
        <v/>
      </c>
      <c r="C73" s="88" t="str">
        <f t="shared" si="6"/>
        <v/>
      </c>
      <c r="D73" s="115" t="str">
        <f t="shared" si="8"/>
        <v/>
      </c>
      <c r="E73" s="115" t="str">
        <f t="shared" si="9"/>
        <v/>
      </c>
      <c r="F73" s="115" t="str">
        <f t="shared" si="7"/>
        <v/>
      </c>
      <c r="G73" s="88" t="str">
        <f t="shared" si="3"/>
        <v/>
      </c>
    </row>
    <row r="74" spans="1:7" x14ac:dyDescent="0.3">
      <c r="A74" s="114" t="str">
        <f t="shared" si="4"/>
        <v/>
      </c>
      <c r="B74" s="99" t="str">
        <f t="shared" si="5"/>
        <v/>
      </c>
      <c r="C74" s="88" t="str">
        <f t="shared" si="6"/>
        <v/>
      </c>
      <c r="D74" s="115" t="str">
        <f t="shared" si="8"/>
        <v/>
      </c>
      <c r="E74" s="115" t="str">
        <f t="shared" si="9"/>
        <v/>
      </c>
      <c r="F74" s="115" t="str">
        <f t="shared" si="7"/>
        <v/>
      </c>
      <c r="G74" s="88" t="str">
        <f t="shared" si="3"/>
        <v/>
      </c>
    </row>
    <row r="75" spans="1:7" x14ac:dyDescent="0.3">
      <c r="A75" s="114" t="str">
        <f t="shared" si="4"/>
        <v/>
      </c>
      <c r="B75" s="99" t="str">
        <f t="shared" si="5"/>
        <v/>
      </c>
      <c r="C75" s="88" t="str">
        <f t="shared" si="6"/>
        <v/>
      </c>
      <c r="D75" s="115" t="str">
        <f t="shared" si="8"/>
        <v/>
      </c>
      <c r="E75" s="115" t="str">
        <f t="shared" si="9"/>
        <v/>
      </c>
      <c r="F75" s="115" t="str">
        <f t="shared" si="7"/>
        <v/>
      </c>
      <c r="G75" s="88" t="str">
        <f t="shared" si="3"/>
        <v/>
      </c>
    </row>
    <row r="76" spans="1:7" x14ac:dyDescent="0.3">
      <c r="A76" s="114" t="str">
        <f t="shared" si="4"/>
        <v/>
      </c>
      <c r="B76" s="99" t="str">
        <f t="shared" si="5"/>
        <v/>
      </c>
      <c r="C76" s="88" t="str">
        <f t="shared" si="6"/>
        <v/>
      </c>
      <c r="D76" s="115" t="str">
        <f t="shared" si="8"/>
        <v/>
      </c>
      <c r="E76" s="115" t="str">
        <f t="shared" si="9"/>
        <v/>
      </c>
      <c r="F76" s="115" t="str">
        <f t="shared" si="7"/>
        <v/>
      </c>
      <c r="G76" s="88" t="str">
        <f t="shared" si="3"/>
        <v/>
      </c>
    </row>
    <row r="77" spans="1:7" x14ac:dyDescent="0.3">
      <c r="A77" s="114" t="str">
        <f t="shared" si="4"/>
        <v/>
      </c>
      <c r="B77" s="99" t="str">
        <f t="shared" si="5"/>
        <v/>
      </c>
      <c r="C77" s="88" t="str">
        <f t="shared" si="6"/>
        <v/>
      </c>
      <c r="D77" s="115" t="str">
        <f t="shared" si="8"/>
        <v/>
      </c>
      <c r="E77" s="115" t="str">
        <f t="shared" si="9"/>
        <v/>
      </c>
      <c r="F77" s="115" t="str">
        <f t="shared" si="7"/>
        <v/>
      </c>
      <c r="G77" s="88" t="str">
        <f t="shared" si="3"/>
        <v/>
      </c>
    </row>
    <row r="78" spans="1:7" x14ac:dyDescent="0.3">
      <c r="A78" s="114" t="str">
        <f t="shared" si="4"/>
        <v/>
      </c>
      <c r="B78" s="99" t="str">
        <f t="shared" si="5"/>
        <v/>
      </c>
      <c r="C78" s="88" t="str">
        <f t="shared" si="6"/>
        <v/>
      </c>
      <c r="D78" s="115" t="str">
        <f t="shared" si="8"/>
        <v/>
      </c>
      <c r="E78" s="115" t="str">
        <f t="shared" si="9"/>
        <v/>
      </c>
      <c r="F78" s="115" t="str">
        <f t="shared" si="7"/>
        <v/>
      </c>
      <c r="G78" s="88" t="str">
        <f t="shared" si="3"/>
        <v/>
      </c>
    </row>
    <row r="79" spans="1:7" x14ac:dyDescent="0.3">
      <c r="A79" s="114" t="str">
        <f t="shared" si="4"/>
        <v/>
      </c>
      <c r="B79" s="99" t="str">
        <f t="shared" si="5"/>
        <v/>
      </c>
      <c r="C79" s="88" t="str">
        <f t="shared" si="6"/>
        <v/>
      </c>
      <c r="D79" s="115" t="str">
        <f t="shared" si="8"/>
        <v/>
      </c>
      <c r="E79" s="115" t="str">
        <f t="shared" si="9"/>
        <v/>
      </c>
      <c r="F79" s="115" t="str">
        <f t="shared" si="7"/>
        <v/>
      </c>
      <c r="G79" s="88" t="str">
        <f t="shared" si="3"/>
        <v/>
      </c>
    </row>
    <row r="80" spans="1:7" x14ac:dyDescent="0.3">
      <c r="A80" s="114" t="str">
        <f t="shared" si="4"/>
        <v/>
      </c>
      <c r="B80" s="99" t="str">
        <f t="shared" si="5"/>
        <v/>
      </c>
      <c r="C80" s="88" t="str">
        <f t="shared" si="6"/>
        <v/>
      </c>
      <c r="D80" s="115" t="str">
        <f t="shared" si="8"/>
        <v/>
      </c>
      <c r="E80" s="115" t="str">
        <f t="shared" si="9"/>
        <v/>
      </c>
      <c r="F80" s="115" t="str">
        <f t="shared" si="7"/>
        <v/>
      </c>
      <c r="G80" s="88" t="str">
        <f t="shared" ref="G80:G143" si="10">IF(B80="","",SUM(C80)-SUM(E80))</f>
        <v/>
      </c>
    </row>
    <row r="81" spans="1:7" x14ac:dyDescent="0.3">
      <c r="A81" s="114" t="str">
        <f t="shared" ref="A81:A143" si="11">IF(B81="","",EDATE(A80,1))</f>
        <v/>
      </c>
      <c r="B81" s="99" t="str">
        <f t="shared" ref="B81:B143" si="12">IF(B80="","",IF(SUM(B80)+1&lt;=$E$7,SUM(B80)+1,""))</f>
        <v/>
      </c>
      <c r="C81" s="88" t="str">
        <f t="shared" ref="C81:C143" si="13">IF(B81="","",G80)</f>
        <v/>
      </c>
      <c r="D81" s="115" t="str">
        <f t="shared" si="8"/>
        <v/>
      </c>
      <c r="E81" s="115" t="str">
        <f t="shared" si="9"/>
        <v/>
      </c>
      <c r="F81" s="115" t="str">
        <f t="shared" ref="F81:F143" si="14">IF(B81="","",SUM(D81:E81))</f>
        <v/>
      </c>
      <c r="G81" s="88" t="str">
        <f t="shared" si="10"/>
        <v/>
      </c>
    </row>
    <row r="82" spans="1:7" x14ac:dyDescent="0.3">
      <c r="A82" s="114" t="str">
        <f t="shared" si="11"/>
        <v/>
      </c>
      <c r="B82" s="99" t="str">
        <f t="shared" si="12"/>
        <v/>
      </c>
      <c r="C82" s="88" t="str">
        <f t="shared" si="13"/>
        <v/>
      </c>
      <c r="D82" s="115" t="str">
        <f t="shared" si="8"/>
        <v/>
      </c>
      <c r="E82" s="115" t="str">
        <f t="shared" si="9"/>
        <v/>
      </c>
      <c r="F82" s="115" t="str">
        <f t="shared" si="14"/>
        <v/>
      </c>
      <c r="G82" s="88" t="str">
        <f t="shared" si="10"/>
        <v/>
      </c>
    </row>
    <row r="83" spans="1:7" x14ac:dyDescent="0.3">
      <c r="A83" s="114" t="str">
        <f t="shared" si="11"/>
        <v/>
      </c>
      <c r="B83" s="99" t="str">
        <f t="shared" si="12"/>
        <v/>
      </c>
      <c r="C83" s="88" t="str">
        <f t="shared" si="13"/>
        <v/>
      </c>
      <c r="D83" s="115" t="str">
        <f t="shared" si="8"/>
        <v/>
      </c>
      <c r="E83" s="115" t="str">
        <f t="shared" si="9"/>
        <v/>
      </c>
      <c r="F83" s="115" t="str">
        <f t="shared" si="14"/>
        <v/>
      </c>
      <c r="G83" s="88" t="str">
        <f t="shared" si="10"/>
        <v/>
      </c>
    </row>
    <row r="84" spans="1:7" x14ac:dyDescent="0.3">
      <c r="A84" s="114" t="str">
        <f t="shared" si="11"/>
        <v/>
      </c>
      <c r="B84" s="99" t="str">
        <f t="shared" si="12"/>
        <v/>
      </c>
      <c r="C84" s="88" t="str">
        <f t="shared" si="13"/>
        <v/>
      </c>
      <c r="D84" s="115" t="str">
        <f t="shared" si="8"/>
        <v/>
      </c>
      <c r="E84" s="115" t="str">
        <f t="shared" si="9"/>
        <v/>
      </c>
      <c r="F84" s="115" t="str">
        <f t="shared" si="14"/>
        <v/>
      </c>
      <c r="G84" s="88" t="str">
        <f t="shared" si="10"/>
        <v/>
      </c>
    </row>
    <row r="85" spans="1:7" x14ac:dyDescent="0.3">
      <c r="A85" s="114" t="str">
        <f t="shared" si="11"/>
        <v/>
      </c>
      <c r="B85" s="99" t="str">
        <f t="shared" si="12"/>
        <v/>
      </c>
      <c r="C85" s="88" t="str">
        <f t="shared" si="13"/>
        <v/>
      </c>
      <c r="D85" s="115" t="str">
        <f t="shared" si="8"/>
        <v/>
      </c>
      <c r="E85" s="115" t="str">
        <f t="shared" si="9"/>
        <v/>
      </c>
      <c r="F85" s="115" t="str">
        <f t="shared" si="14"/>
        <v/>
      </c>
      <c r="G85" s="88" t="str">
        <f t="shared" si="10"/>
        <v/>
      </c>
    </row>
    <row r="86" spans="1:7" x14ac:dyDescent="0.3">
      <c r="A86" s="114" t="str">
        <f t="shared" si="11"/>
        <v/>
      </c>
      <c r="B86" s="99" t="str">
        <f t="shared" si="12"/>
        <v/>
      </c>
      <c r="C86" s="88" t="str">
        <f t="shared" si="13"/>
        <v/>
      </c>
      <c r="D86" s="115" t="str">
        <f t="shared" si="8"/>
        <v/>
      </c>
      <c r="E86" s="115" t="str">
        <f t="shared" si="9"/>
        <v/>
      </c>
      <c r="F86" s="115" t="str">
        <f t="shared" si="14"/>
        <v/>
      </c>
      <c r="G86" s="88" t="str">
        <f t="shared" si="10"/>
        <v/>
      </c>
    </row>
    <row r="87" spans="1:7" x14ac:dyDescent="0.3">
      <c r="A87" s="114" t="str">
        <f t="shared" si="11"/>
        <v/>
      </c>
      <c r="B87" s="99" t="str">
        <f t="shared" si="12"/>
        <v/>
      </c>
      <c r="C87" s="88" t="str">
        <f t="shared" si="13"/>
        <v/>
      </c>
      <c r="D87" s="115" t="str">
        <f t="shared" ref="D87:D143" si="15">IF(B87="","",IPMT($E$11/12,B87-7,$E$7-7,-$C$22,$E$9,0))</f>
        <v/>
      </c>
      <c r="E87" s="115" t="str">
        <f t="shared" ref="E87:E143" si="16">IF(B87="","",PPMT($E$11/12,B87-7,$E$7-7,-$C$22,$E$9,0))</f>
        <v/>
      </c>
      <c r="F87" s="115" t="str">
        <f t="shared" si="14"/>
        <v/>
      </c>
      <c r="G87" s="88" t="str">
        <f t="shared" si="10"/>
        <v/>
      </c>
    </row>
    <row r="88" spans="1:7" x14ac:dyDescent="0.3">
      <c r="A88" s="114" t="str">
        <f t="shared" si="11"/>
        <v/>
      </c>
      <c r="B88" s="99" t="str">
        <f t="shared" si="12"/>
        <v/>
      </c>
      <c r="C88" s="88" t="str">
        <f t="shared" si="13"/>
        <v/>
      </c>
      <c r="D88" s="115" t="str">
        <f t="shared" si="15"/>
        <v/>
      </c>
      <c r="E88" s="115" t="str">
        <f t="shared" si="16"/>
        <v/>
      </c>
      <c r="F88" s="115" t="str">
        <f t="shared" si="14"/>
        <v/>
      </c>
      <c r="G88" s="88" t="str">
        <f t="shared" si="10"/>
        <v/>
      </c>
    </row>
    <row r="89" spans="1:7" x14ac:dyDescent="0.3">
      <c r="A89" s="114" t="str">
        <f t="shared" si="11"/>
        <v/>
      </c>
      <c r="B89" s="99" t="str">
        <f t="shared" si="12"/>
        <v/>
      </c>
      <c r="C89" s="88" t="str">
        <f t="shared" si="13"/>
        <v/>
      </c>
      <c r="D89" s="115" t="str">
        <f t="shared" si="15"/>
        <v/>
      </c>
      <c r="E89" s="115" t="str">
        <f t="shared" si="16"/>
        <v/>
      </c>
      <c r="F89" s="115" t="str">
        <f t="shared" si="14"/>
        <v/>
      </c>
      <c r="G89" s="88" t="str">
        <f t="shared" si="10"/>
        <v/>
      </c>
    </row>
    <row r="90" spans="1:7" x14ac:dyDescent="0.3">
      <c r="A90" s="114" t="str">
        <f t="shared" si="11"/>
        <v/>
      </c>
      <c r="B90" s="99" t="str">
        <f t="shared" si="12"/>
        <v/>
      </c>
      <c r="C90" s="88" t="str">
        <f t="shared" si="13"/>
        <v/>
      </c>
      <c r="D90" s="115" t="str">
        <f t="shared" si="15"/>
        <v/>
      </c>
      <c r="E90" s="115" t="str">
        <f t="shared" si="16"/>
        <v/>
      </c>
      <c r="F90" s="115" t="str">
        <f t="shared" si="14"/>
        <v/>
      </c>
      <c r="G90" s="88" t="str">
        <f t="shared" si="10"/>
        <v/>
      </c>
    </row>
    <row r="91" spans="1:7" x14ac:dyDescent="0.3">
      <c r="A91" s="114" t="str">
        <f t="shared" si="11"/>
        <v/>
      </c>
      <c r="B91" s="99" t="str">
        <f t="shared" si="12"/>
        <v/>
      </c>
      <c r="C91" s="88" t="str">
        <f t="shared" si="13"/>
        <v/>
      </c>
      <c r="D91" s="115" t="str">
        <f t="shared" si="15"/>
        <v/>
      </c>
      <c r="E91" s="115" t="str">
        <f t="shared" si="16"/>
        <v/>
      </c>
      <c r="F91" s="115" t="str">
        <f t="shared" si="14"/>
        <v/>
      </c>
      <c r="G91" s="88" t="str">
        <f t="shared" si="10"/>
        <v/>
      </c>
    </row>
    <row r="92" spans="1:7" x14ac:dyDescent="0.3">
      <c r="A92" s="114" t="str">
        <f t="shared" si="11"/>
        <v/>
      </c>
      <c r="B92" s="99" t="str">
        <f t="shared" si="12"/>
        <v/>
      </c>
      <c r="C92" s="88" t="str">
        <f t="shared" si="13"/>
        <v/>
      </c>
      <c r="D92" s="115" t="str">
        <f t="shared" si="15"/>
        <v/>
      </c>
      <c r="E92" s="115" t="str">
        <f t="shared" si="16"/>
        <v/>
      </c>
      <c r="F92" s="115" t="str">
        <f t="shared" si="14"/>
        <v/>
      </c>
      <c r="G92" s="88" t="str">
        <f t="shared" si="10"/>
        <v/>
      </c>
    </row>
    <row r="93" spans="1:7" x14ac:dyDescent="0.3">
      <c r="A93" s="114" t="str">
        <f t="shared" si="11"/>
        <v/>
      </c>
      <c r="B93" s="99" t="str">
        <f t="shared" si="12"/>
        <v/>
      </c>
      <c r="C93" s="88" t="str">
        <f t="shared" si="13"/>
        <v/>
      </c>
      <c r="D93" s="115" t="str">
        <f t="shared" si="15"/>
        <v/>
      </c>
      <c r="E93" s="115" t="str">
        <f t="shared" si="16"/>
        <v/>
      </c>
      <c r="F93" s="115" t="str">
        <f t="shared" si="14"/>
        <v/>
      </c>
      <c r="G93" s="88" t="str">
        <f t="shared" si="10"/>
        <v/>
      </c>
    </row>
    <row r="94" spans="1:7" x14ac:dyDescent="0.3">
      <c r="A94" s="114" t="str">
        <f t="shared" si="11"/>
        <v/>
      </c>
      <c r="B94" s="99" t="str">
        <f t="shared" si="12"/>
        <v/>
      </c>
      <c r="C94" s="88" t="str">
        <f t="shared" si="13"/>
        <v/>
      </c>
      <c r="D94" s="115" t="str">
        <f t="shared" si="15"/>
        <v/>
      </c>
      <c r="E94" s="115" t="str">
        <f t="shared" si="16"/>
        <v/>
      </c>
      <c r="F94" s="115" t="str">
        <f t="shared" si="14"/>
        <v/>
      </c>
      <c r="G94" s="88" t="str">
        <f t="shared" si="10"/>
        <v/>
      </c>
    </row>
    <row r="95" spans="1:7" x14ac:dyDescent="0.3">
      <c r="A95" s="114" t="str">
        <f t="shared" si="11"/>
        <v/>
      </c>
      <c r="B95" s="99" t="str">
        <f t="shared" si="12"/>
        <v/>
      </c>
      <c r="C95" s="88" t="str">
        <f t="shared" si="13"/>
        <v/>
      </c>
      <c r="D95" s="115" t="str">
        <f t="shared" si="15"/>
        <v/>
      </c>
      <c r="E95" s="115" t="str">
        <f t="shared" si="16"/>
        <v/>
      </c>
      <c r="F95" s="115" t="str">
        <f t="shared" si="14"/>
        <v/>
      </c>
      <c r="G95" s="88" t="str">
        <f t="shared" si="10"/>
        <v/>
      </c>
    </row>
    <row r="96" spans="1:7" x14ac:dyDescent="0.3">
      <c r="A96" s="114" t="str">
        <f t="shared" si="11"/>
        <v/>
      </c>
      <c r="B96" s="99" t="str">
        <f t="shared" si="12"/>
        <v/>
      </c>
      <c r="C96" s="88" t="str">
        <f t="shared" si="13"/>
        <v/>
      </c>
      <c r="D96" s="115" t="str">
        <f t="shared" si="15"/>
        <v/>
      </c>
      <c r="E96" s="115" t="str">
        <f t="shared" si="16"/>
        <v/>
      </c>
      <c r="F96" s="115" t="str">
        <f t="shared" si="14"/>
        <v/>
      </c>
      <c r="G96" s="88" t="str">
        <f t="shared" si="10"/>
        <v/>
      </c>
    </row>
    <row r="97" spans="1:7" x14ac:dyDescent="0.3">
      <c r="A97" s="114" t="str">
        <f t="shared" si="11"/>
        <v/>
      </c>
      <c r="B97" s="99" t="str">
        <f t="shared" si="12"/>
        <v/>
      </c>
      <c r="C97" s="88" t="str">
        <f t="shared" si="13"/>
        <v/>
      </c>
      <c r="D97" s="115" t="str">
        <f t="shared" si="15"/>
        <v/>
      </c>
      <c r="E97" s="115" t="str">
        <f t="shared" si="16"/>
        <v/>
      </c>
      <c r="F97" s="115" t="str">
        <f t="shared" si="14"/>
        <v/>
      </c>
      <c r="G97" s="88" t="str">
        <f t="shared" si="10"/>
        <v/>
      </c>
    </row>
    <row r="98" spans="1:7" x14ac:dyDescent="0.3">
      <c r="A98" s="114" t="str">
        <f t="shared" si="11"/>
        <v/>
      </c>
      <c r="B98" s="99" t="str">
        <f t="shared" si="12"/>
        <v/>
      </c>
      <c r="C98" s="88" t="str">
        <f t="shared" si="13"/>
        <v/>
      </c>
      <c r="D98" s="115" t="str">
        <f t="shared" si="15"/>
        <v/>
      </c>
      <c r="E98" s="115" t="str">
        <f t="shared" si="16"/>
        <v/>
      </c>
      <c r="F98" s="115" t="str">
        <f t="shared" si="14"/>
        <v/>
      </c>
      <c r="G98" s="88" t="str">
        <f t="shared" si="10"/>
        <v/>
      </c>
    </row>
    <row r="99" spans="1:7" x14ac:dyDescent="0.3">
      <c r="A99" s="114" t="str">
        <f t="shared" si="11"/>
        <v/>
      </c>
      <c r="B99" s="99" t="str">
        <f t="shared" si="12"/>
        <v/>
      </c>
      <c r="C99" s="88" t="str">
        <f t="shared" si="13"/>
        <v/>
      </c>
      <c r="D99" s="115" t="str">
        <f t="shared" si="15"/>
        <v/>
      </c>
      <c r="E99" s="115" t="str">
        <f t="shared" si="16"/>
        <v/>
      </c>
      <c r="F99" s="115" t="str">
        <f t="shared" si="14"/>
        <v/>
      </c>
      <c r="G99" s="88" t="str">
        <f t="shared" si="10"/>
        <v/>
      </c>
    </row>
    <row r="100" spans="1:7" x14ac:dyDescent="0.3">
      <c r="A100" s="114" t="str">
        <f t="shared" si="11"/>
        <v/>
      </c>
      <c r="B100" s="99" t="str">
        <f t="shared" si="12"/>
        <v/>
      </c>
      <c r="C100" s="88" t="str">
        <f t="shared" si="13"/>
        <v/>
      </c>
      <c r="D100" s="115" t="str">
        <f t="shared" si="15"/>
        <v/>
      </c>
      <c r="E100" s="115" t="str">
        <f t="shared" si="16"/>
        <v/>
      </c>
      <c r="F100" s="115" t="str">
        <f t="shared" si="14"/>
        <v/>
      </c>
      <c r="G100" s="88" t="str">
        <f t="shared" si="10"/>
        <v/>
      </c>
    </row>
    <row r="101" spans="1:7" x14ac:dyDescent="0.3">
      <c r="A101" s="114" t="str">
        <f t="shared" si="11"/>
        <v/>
      </c>
      <c r="B101" s="99" t="str">
        <f t="shared" si="12"/>
        <v/>
      </c>
      <c r="C101" s="88" t="str">
        <f t="shared" si="13"/>
        <v/>
      </c>
      <c r="D101" s="115" t="str">
        <f t="shared" si="15"/>
        <v/>
      </c>
      <c r="E101" s="115" t="str">
        <f t="shared" si="16"/>
        <v/>
      </c>
      <c r="F101" s="115" t="str">
        <f t="shared" si="14"/>
        <v/>
      </c>
      <c r="G101" s="88" t="str">
        <f t="shared" si="10"/>
        <v/>
      </c>
    </row>
    <row r="102" spans="1:7" x14ac:dyDescent="0.3">
      <c r="A102" s="114" t="str">
        <f t="shared" si="11"/>
        <v/>
      </c>
      <c r="B102" s="99" t="str">
        <f t="shared" si="12"/>
        <v/>
      </c>
      <c r="C102" s="88" t="str">
        <f t="shared" si="13"/>
        <v/>
      </c>
      <c r="D102" s="115" t="str">
        <f t="shared" si="15"/>
        <v/>
      </c>
      <c r="E102" s="115" t="str">
        <f t="shared" si="16"/>
        <v/>
      </c>
      <c r="F102" s="115" t="str">
        <f t="shared" si="14"/>
        <v/>
      </c>
      <c r="G102" s="88" t="str">
        <f t="shared" si="10"/>
        <v/>
      </c>
    </row>
    <row r="103" spans="1:7" x14ac:dyDescent="0.3">
      <c r="A103" s="114" t="str">
        <f t="shared" si="11"/>
        <v/>
      </c>
      <c r="B103" s="99" t="str">
        <f t="shared" si="12"/>
        <v/>
      </c>
      <c r="C103" s="88" t="str">
        <f t="shared" si="13"/>
        <v/>
      </c>
      <c r="D103" s="115" t="str">
        <f t="shared" si="15"/>
        <v/>
      </c>
      <c r="E103" s="115" t="str">
        <f t="shared" si="16"/>
        <v/>
      </c>
      <c r="F103" s="115" t="str">
        <f t="shared" si="14"/>
        <v/>
      </c>
      <c r="G103" s="88" t="str">
        <f t="shared" si="10"/>
        <v/>
      </c>
    </row>
    <row r="104" spans="1:7" x14ac:dyDescent="0.3">
      <c r="A104" s="114" t="str">
        <f t="shared" si="11"/>
        <v/>
      </c>
      <c r="B104" s="99" t="str">
        <f t="shared" si="12"/>
        <v/>
      </c>
      <c r="C104" s="88" t="str">
        <f t="shared" si="13"/>
        <v/>
      </c>
      <c r="D104" s="115" t="str">
        <f t="shared" si="15"/>
        <v/>
      </c>
      <c r="E104" s="115" t="str">
        <f t="shared" si="16"/>
        <v/>
      </c>
      <c r="F104" s="115" t="str">
        <f t="shared" si="14"/>
        <v/>
      </c>
      <c r="G104" s="88" t="str">
        <f t="shared" si="10"/>
        <v/>
      </c>
    </row>
    <row r="105" spans="1:7" x14ac:dyDescent="0.3">
      <c r="A105" s="114" t="str">
        <f t="shared" si="11"/>
        <v/>
      </c>
      <c r="B105" s="99" t="str">
        <f t="shared" si="12"/>
        <v/>
      </c>
      <c r="C105" s="88" t="str">
        <f t="shared" si="13"/>
        <v/>
      </c>
      <c r="D105" s="115" t="str">
        <f t="shared" si="15"/>
        <v/>
      </c>
      <c r="E105" s="115" t="str">
        <f t="shared" si="16"/>
        <v/>
      </c>
      <c r="F105" s="115" t="str">
        <f t="shared" si="14"/>
        <v/>
      </c>
      <c r="G105" s="88" t="str">
        <f t="shared" si="10"/>
        <v/>
      </c>
    </row>
    <row r="106" spans="1:7" x14ac:dyDescent="0.3">
      <c r="A106" s="114" t="str">
        <f t="shared" si="11"/>
        <v/>
      </c>
      <c r="B106" s="99" t="str">
        <f t="shared" si="12"/>
        <v/>
      </c>
      <c r="C106" s="88" t="str">
        <f t="shared" si="13"/>
        <v/>
      </c>
      <c r="D106" s="115" t="str">
        <f t="shared" si="15"/>
        <v/>
      </c>
      <c r="E106" s="115" t="str">
        <f t="shared" si="16"/>
        <v/>
      </c>
      <c r="F106" s="115" t="str">
        <f t="shared" si="14"/>
        <v/>
      </c>
      <c r="G106" s="88" t="str">
        <f t="shared" si="10"/>
        <v/>
      </c>
    </row>
    <row r="107" spans="1:7" x14ac:dyDescent="0.3">
      <c r="A107" s="114" t="str">
        <f t="shared" si="11"/>
        <v/>
      </c>
      <c r="B107" s="99" t="str">
        <f t="shared" si="12"/>
        <v/>
      </c>
      <c r="C107" s="88" t="str">
        <f t="shared" si="13"/>
        <v/>
      </c>
      <c r="D107" s="115" t="str">
        <f t="shared" si="15"/>
        <v/>
      </c>
      <c r="E107" s="115" t="str">
        <f t="shared" si="16"/>
        <v/>
      </c>
      <c r="F107" s="115" t="str">
        <f t="shared" si="14"/>
        <v/>
      </c>
      <c r="G107" s="88" t="str">
        <f t="shared" si="10"/>
        <v/>
      </c>
    </row>
    <row r="108" spans="1:7" x14ac:dyDescent="0.3">
      <c r="A108" s="114" t="str">
        <f t="shared" si="11"/>
        <v/>
      </c>
      <c r="B108" s="99" t="str">
        <f t="shared" si="12"/>
        <v/>
      </c>
      <c r="C108" s="88" t="str">
        <f t="shared" si="13"/>
        <v/>
      </c>
      <c r="D108" s="115" t="str">
        <f t="shared" si="15"/>
        <v/>
      </c>
      <c r="E108" s="115" t="str">
        <f t="shared" si="16"/>
        <v/>
      </c>
      <c r="F108" s="115" t="str">
        <f t="shared" si="14"/>
        <v/>
      </c>
      <c r="G108" s="88" t="str">
        <f t="shared" si="10"/>
        <v/>
      </c>
    </row>
    <row r="109" spans="1:7" x14ac:dyDescent="0.3">
      <c r="A109" s="114" t="str">
        <f t="shared" si="11"/>
        <v/>
      </c>
      <c r="B109" s="99" t="str">
        <f t="shared" si="12"/>
        <v/>
      </c>
      <c r="C109" s="88" t="str">
        <f t="shared" si="13"/>
        <v/>
      </c>
      <c r="D109" s="115" t="str">
        <f t="shared" si="15"/>
        <v/>
      </c>
      <c r="E109" s="115" t="str">
        <f t="shared" si="16"/>
        <v/>
      </c>
      <c r="F109" s="115" t="str">
        <f t="shared" si="14"/>
        <v/>
      </c>
      <c r="G109" s="88" t="str">
        <f t="shared" si="10"/>
        <v/>
      </c>
    </row>
    <row r="110" spans="1:7" x14ac:dyDescent="0.3">
      <c r="A110" s="114" t="str">
        <f t="shared" si="11"/>
        <v/>
      </c>
      <c r="B110" s="99" t="str">
        <f t="shared" si="12"/>
        <v/>
      </c>
      <c r="C110" s="88" t="str">
        <f t="shared" si="13"/>
        <v/>
      </c>
      <c r="D110" s="115" t="str">
        <f t="shared" si="15"/>
        <v/>
      </c>
      <c r="E110" s="115" t="str">
        <f t="shared" si="16"/>
        <v/>
      </c>
      <c r="F110" s="115" t="str">
        <f t="shared" si="14"/>
        <v/>
      </c>
      <c r="G110" s="88" t="str">
        <f t="shared" si="10"/>
        <v/>
      </c>
    </row>
    <row r="111" spans="1:7" x14ac:dyDescent="0.3">
      <c r="A111" s="114" t="str">
        <f t="shared" si="11"/>
        <v/>
      </c>
      <c r="B111" s="99" t="str">
        <f t="shared" si="12"/>
        <v/>
      </c>
      <c r="C111" s="88" t="str">
        <f t="shared" si="13"/>
        <v/>
      </c>
      <c r="D111" s="115" t="str">
        <f t="shared" si="15"/>
        <v/>
      </c>
      <c r="E111" s="115" t="str">
        <f t="shared" si="16"/>
        <v/>
      </c>
      <c r="F111" s="115" t="str">
        <f t="shared" si="14"/>
        <v/>
      </c>
      <c r="G111" s="88" t="str">
        <f t="shared" si="10"/>
        <v/>
      </c>
    </row>
    <row r="112" spans="1:7" x14ac:dyDescent="0.3">
      <c r="A112" s="114" t="str">
        <f t="shared" si="11"/>
        <v/>
      </c>
      <c r="B112" s="99" t="str">
        <f t="shared" si="12"/>
        <v/>
      </c>
      <c r="C112" s="88" t="str">
        <f t="shared" si="13"/>
        <v/>
      </c>
      <c r="D112" s="115" t="str">
        <f t="shared" si="15"/>
        <v/>
      </c>
      <c r="E112" s="115" t="str">
        <f t="shared" si="16"/>
        <v/>
      </c>
      <c r="F112" s="115" t="str">
        <f t="shared" si="14"/>
        <v/>
      </c>
      <c r="G112" s="88" t="str">
        <f t="shared" si="10"/>
        <v/>
      </c>
    </row>
    <row r="113" spans="1:7" x14ac:dyDescent="0.3">
      <c r="A113" s="114" t="str">
        <f t="shared" si="11"/>
        <v/>
      </c>
      <c r="B113" s="99" t="str">
        <f t="shared" si="12"/>
        <v/>
      </c>
      <c r="C113" s="88" t="str">
        <f t="shared" si="13"/>
        <v/>
      </c>
      <c r="D113" s="115" t="str">
        <f t="shared" si="15"/>
        <v/>
      </c>
      <c r="E113" s="115" t="str">
        <f t="shared" si="16"/>
        <v/>
      </c>
      <c r="F113" s="115" t="str">
        <f t="shared" si="14"/>
        <v/>
      </c>
      <c r="G113" s="88" t="str">
        <f t="shared" si="10"/>
        <v/>
      </c>
    </row>
    <row r="114" spans="1:7" x14ac:dyDescent="0.3">
      <c r="A114" s="114" t="str">
        <f t="shared" si="11"/>
        <v/>
      </c>
      <c r="B114" s="99" t="str">
        <f t="shared" si="12"/>
        <v/>
      </c>
      <c r="C114" s="88" t="str">
        <f t="shared" si="13"/>
        <v/>
      </c>
      <c r="D114" s="115" t="str">
        <f t="shared" si="15"/>
        <v/>
      </c>
      <c r="E114" s="115" t="str">
        <f t="shared" si="16"/>
        <v/>
      </c>
      <c r="F114" s="115" t="str">
        <f t="shared" si="14"/>
        <v/>
      </c>
      <c r="G114" s="88" t="str">
        <f t="shared" si="10"/>
        <v/>
      </c>
    </row>
    <row r="115" spans="1:7" x14ac:dyDescent="0.3">
      <c r="A115" s="114" t="str">
        <f t="shared" si="11"/>
        <v/>
      </c>
      <c r="B115" s="99" t="str">
        <f t="shared" si="12"/>
        <v/>
      </c>
      <c r="C115" s="88" t="str">
        <f t="shared" si="13"/>
        <v/>
      </c>
      <c r="D115" s="115" t="str">
        <f t="shared" si="15"/>
        <v/>
      </c>
      <c r="E115" s="115" t="str">
        <f t="shared" si="16"/>
        <v/>
      </c>
      <c r="F115" s="115" t="str">
        <f t="shared" si="14"/>
        <v/>
      </c>
      <c r="G115" s="88" t="str">
        <f t="shared" si="10"/>
        <v/>
      </c>
    </row>
    <row r="116" spans="1:7" x14ac:dyDescent="0.3">
      <c r="A116" s="114" t="str">
        <f t="shared" si="11"/>
        <v/>
      </c>
      <c r="B116" s="99" t="str">
        <f t="shared" si="12"/>
        <v/>
      </c>
      <c r="C116" s="88" t="str">
        <f t="shared" si="13"/>
        <v/>
      </c>
      <c r="D116" s="115" t="str">
        <f t="shared" si="15"/>
        <v/>
      </c>
      <c r="E116" s="115" t="str">
        <f t="shared" si="16"/>
        <v/>
      </c>
      <c r="F116" s="115" t="str">
        <f t="shared" si="14"/>
        <v/>
      </c>
      <c r="G116" s="88" t="str">
        <f t="shared" si="10"/>
        <v/>
      </c>
    </row>
    <row r="117" spans="1:7" x14ac:dyDescent="0.3">
      <c r="A117" s="114" t="str">
        <f t="shared" si="11"/>
        <v/>
      </c>
      <c r="B117" s="99" t="str">
        <f t="shared" si="12"/>
        <v/>
      </c>
      <c r="C117" s="88" t="str">
        <f t="shared" si="13"/>
        <v/>
      </c>
      <c r="D117" s="115" t="str">
        <f t="shared" si="15"/>
        <v/>
      </c>
      <c r="E117" s="115" t="str">
        <f t="shared" si="16"/>
        <v/>
      </c>
      <c r="F117" s="115" t="str">
        <f t="shared" si="14"/>
        <v/>
      </c>
      <c r="G117" s="88" t="str">
        <f t="shared" si="10"/>
        <v/>
      </c>
    </row>
    <row r="118" spans="1:7" x14ac:dyDescent="0.3">
      <c r="A118" s="114" t="str">
        <f t="shared" si="11"/>
        <v/>
      </c>
      <c r="B118" s="99" t="str">
        <f t="shared" si="12"/>
        <v/>
      </c>
      <c r="C118" s="88" t="str">
        <f t="shared" si="13"/>
        <v/>
      </c>
      <c r="D118" s="115" t="str">
        <f t="shared" si="15"/>
        <v/>
      </c>
      <c r="E118" s="115" t="str">
        <f t="shared" si="16"/>
        <v/>
      </c>
      <c r="F118" s="115" t="str">
        <f t="shared" si="14"/>
        <v/>
      </c>
      <c r="G118" s="88" t="str">
        <f t="shared" si="10"/>
        <v/>
      </c>
    </row>
    <row r="119" spans="1:7" x14ac:dyDescent="0.3">
      <c r="A119" s="114" t="str">
        <f t="shared" si="11"/>
        <v/>
      </c>
      <c r="B119" s="99" t="str">
        <f t="shared" si="12"/>
        <v/>
      </c>
      <c r="C119" s="88" t="str">
        <f t="shared" si="13"/>
        <v/>
      </c>
      <c r="D119" s="115" t="str">
        <f t="shared" si="15"/>
        <v/>
      </c>
      <c r="E119" s="115" t="str">
        <f t="shared" si="16"/>
        <v/>
      </c>
      <c r="F119" s="115" t="str">
        <f t="shared" si="14"/>
        <v/>
      </c>
      <c r="G119" s="88" t="str">
        <f t="shared" si="10"/>
        <v/>
      </c>
    </row>
    <row r="120" spans="1:7" x14ac:dyDescent="0.3">
      <c r="A120" s="114" t="str">
        <f t="shared" si="11"/>
        <v/>
      </c>
      <c r="B120" s="99" t="str">
        <f t="shared" si="12"/>
        <v/>
      </c>
      <c r="C120" s="88" t="str">
        <f t="shared" si="13"/>
        <v/>
      </c>
      <c r="D120" s="115" t="str">
        <f t="shared" si="15"/>
        <v/>
      </c>
      <c r="E120" s="115" t="str">
        <f t="shared" si="16"/>
        <v/>
      </c>
      <c r="F120" s="115" t="str">
        <f t="shared" si="14"/>
        <v/>
      </c>
      <c r="G120" s="88" t="str">
        <f t="shared" si="10"/>
        <v/>
      </c>
    </row>
    <row r="121" spans="1:7" x14ac:dyDescent="0.3">
      <c r="A121" s="114" t="str">
        <f t="shared" si="11"/>
        <v/>
      </c>
      <c r="B121" s="99" t="str">
        <f t="shared" si="12"/>
        <v/>
      </c>
      <c r="C121" s="88" t="str">
        <f t="shared" si="13"/>
        <v/>
      </c>
      <c r="D121" s="115" t="str">
        <f t="shared" si="15"/>
        <v/>
      </c>
      <c r="E121" s="115" t="str">
        <f t="shared" si="16"/>
        <v/>
      </c>
      <c r="F121" s="115" t="str">
        <f t="shared" si="14"/>
        <v/>
      </c>
      <c r="G121" s="88" t="str">
        <f t="shared" si="10"/>
        <v/>
      </c>
    </row>
    <row r="122" spans="1:7" x14ac:dyDescent="0.3">
      <c r="A122" s="114" t="str">
        <f t="shared" si="11"/>
        <v/>
      </c>
      <c r="B122" s="99" t="str">
        <f t="shared" si="12"/>
        <v/>
      </c>
      <c r="C122" s="88" t="str">
        <f t="shared" si="13"/>
        <v/>
      </c>
      <c r="D122" s="115" t="str">
        <f t="shared" si="15"/>
        <v/>
      </c>
      <c r="E122" s="115" t="str">
        <f t="shared" si="16"/>
        <v/>
      </c>
      <c r="F122" s="115" t="str">
        <f t="shared" si="14"/>
        <v/>
      </c>
      <c r="G122" s="88" t="str">
        <f t="shared" si="10"/>
        <v/>
      </c>
    </row>
    <row r="123" spans="1:7" x14ac:dyDescent="0.3">
      <c r="A123" s="114" t="str">
        <f t="shared" si="11"/>
        <v/>
      </c>
      <c r="B123" s="99" t="str">
        <f t="shared" si="12"/>
        <v/>
      </c>
      <c r="C123" s="88" t="str">
        <f t="shared" si="13"/>
        <v/>
      </c>
      <c r="D123" s="115" t="str">
        <f t="shared" si="15"/>
        <v/>
      </c>
      <c r="E123" s="115" t="str">
        <f t="shared" si="16"/>
        <v/>
      </c>
      <c r="F123" s="115" t="str">
        <f t="shared" si="14"/>
        <v/>
      </c>
      <c r="G123" s="88" t="str">
        <f t="shared" si="10"/>
        <v/>
      </c>
    </row>
    <row r="124" spans="1:7" x14ac:dyDescent="0.3">
      <c r="A124" s="114" t="str">
        <f t="shared" si="11"/>
        <v/>
      </c>
      <c r="B124" s="99" t="str">
        <f t="shared" si="12"/>
        <v/>
      </c>
      <c r="C124" s="88" t="str">
        <f t="shared" si="13"/>
        <v/>
      </c>
      <c r="D124" s="115" t="str">
        <f t="shared" si="15"/>
        <v/>
      </c>
      <c r="E124" s="115" t="str">
        <f t="shared" si="16"/>
        <v/>
      </c>
      <c r="F124" s="115" t="str">
        <f t="shared" si="14"/>
        <v/>
      </c>
      <c r="G124" s="88" t="str">
        <f t="shared" si="10"/>
        <v/>
      </c>
    </row>
    <row r="125" spans="1:7" x14ac:dyDescent="0.3">
      <c r="A125" s="114" t="str">
        <f t="shared" si="11"/>
        <v/>
      </c>
      <c r="B125" s="99" t="str">
        <f t="shared" si="12"/>
        <v/>
      </c>
      <c r="C125" s="88" t="str">
        <f t="shared" si="13"/>
        <v/>
      </c>
      <c r="D125" s="115" t="str">
        <f t="shared" si="15"/>
        <v/>
      </c>
      <c r="E125" s="115" t="str">
        <f t="shared" si="16"/>
        <v/>
      </c>
      <c r="F125" s="115" t="str">
        <f t="shared" si="14"/>
        <v/>
      </c>
      <c r="G125" s="88" t="str">
        <f t="shared" si="10"/>
        <v/>
      </c>
    </row>
    <row r="126" spans="1:7" x14ac:dyDescent="0.3">
      <c r="A126" s="114" t="str">
        <f t="shared" si="11"/>
        <v/>
      </c>
      <c r="B126" s="99" t="str">
        <f t="shared" si="12"/>
        <v/>
      </c>
      <c r="C126" s="88" t="str">
        <f t="shared" si="13"/>
        <v/>
      </c>
      <c r="D126" s="115" t="str">
        <f t="shared" si="15"/>
        <v/>
      </c>
      <c r="E126" s="115" t="str">
        <f t="shared" si="16"/>
        <v/>
      </c>
      <c r="F126" s="115" t="str">
        <f t="shared" si="14"/>
        <v/>
      </c>
      <c r="G126" s="88" t="str">
        <f t="shared" si="10"/>
        <v/>
      </c>
    </row>
    <row r="127" spans="1:7" x14ac:dyDescent="0.3">
      <c r="A127" s="114" t="str">
        <f t="shared" si="11"/>
        <v/>
      </c>
      <c r="B127" s="99" t="str">
        <f t="shared" si="12"/>
        <v/>
      </c>
      <c r="C127" s="88" t="str">
        <f t="shared" si="13"/>
        <v/>
      </c>
      <c r="D127" s="115" t="str">
        <f t="shared" si="15"/>
        <v/>
      </c>
      <c r="E127" s="115" t="str">
        <f t="shared" si="16"/>
        <v/>
      </c>
      <c r="F127" s="115" t="str">
        <f t="shared" si="14"/>
        <v/>
      </c>
      <c r="G127" s="88" t="str">
        <f t="shared" si="10"/>
        <v/>
      </c>
    </row>
    <row r="128" spans="1:7" x14ac:dyDescent="0.3">
      <c r="A128" s="114" t="str">
        <f t="shared" si="11"/>
        <v/>
      </c>
      <c r="B128" s="99" t="str">
        <f t="shared" si="12"/>
        <v/>
      </c>
      <c r="C128" s="88" t="str">
        <f t="shared" si="13"/>
        <v/>
      </c>
      <c r="D128" s="115" t="str">
        <f t="shared" si="15"/>
        <v/>
      </c>
      <c r="E128" s="115" t="str">
        <f t="shared" si="16"/>
        <v/>
      </c>
      <c r="F128" s="115" t="str">
        <f t="shared" si="14"/>
        <v/>
      </c>
      <c r="G128" s="88" t="str">
        <f t="shared" si="10"/>
        <v/>
      </c>
    </row>
    <row r="129" spans="1:7" x14ac:dyDescent="0.3">
      <c r="A129" s="114" t="str">
        <f t="shared" si="11"/>
        <v/>
      </c>
      <c r="B129" s="99" t="str">
        <f t="shared" si="12"/>
        <v/>
      </c>
      <c r="C129" s="88" t="str">
        <f t="shared" si="13"/>
        <v/>
      </c>
      <c r="D129" s="115" t="str">
        <f t="shared" si="15"/>
        <v/>
      </c>
      <c r="E129" s="115" t="str">
        <f t="shared" si="16"/>
        <v/>
      </c>
      <c r="F129" s="115" t="str">
        <f t="shared" si="14"/>
        <v/>
      </c>
      <c r="G129" s="88" t="str">
        <f t="shared" si="10"/>
        <v/>
      </c>
    </row>
    <row r="130" spans="1:7" x14ac:dyDescent="0.3">
      <c r="A130" s="114" t="str">
        <f t="shared" si="11"/>
        <v/>
      </c>
      <c r="B130" s="99" t="str">
        <f t="shared" si="12"/>
        <v/>
      </c>
      <c r="C130" s="88" t="str">
        <f t="shared" si="13"/>
        <v/>
      </c>
      <c r="D130" s="115" t="str">
        <f t="shared" si="15"/>
        <v/>
      </c>
      <c r="E130" s="115" t="str">
        <f t="shared" si="16"/>
        <v/>
      </c>
      <c r="F130" s="115" t="str">
        <f t="shared" si="14"/>
        <v/>
      </c>
      <c r="G130" s="88" t="str">
        <f t="shared" si="10"/>
        <v/>
      </c>
    </row>
    <row r="131" spans="1:7" x14ac:dyDescent="0.3">
      <c r="A131" s="114" t="str">
        <f t="shared" si="11"/>
        <v/>
      </c>
      <c r="B131" s="99" t="str">
        <f t="shared" si="12"/>
        <v/>
      </c>
      <c r="C131" s="88" t="str">
        <f t="shared" si="13"/>
        <v/>
      </c>
      <c r="D131" s="115" t="str">
        <f t="shared" si="15"/>
        <v/>
      </c>
      <c r="E131" s="115" t="str">
        <f t="shared" si="16"/>
        <v/>
      </c>
      <c r="F131" s="115" t="str">
        <f t="shared" si="14"/>
        <v/>
      </c>
      <c r="G131" s="88" t="str">
        <f t="shared" si="10"/>
        <v/>
      </c>
    </row>
    <row r="132" spans="1:7" x14ac:dyDescent="0.3">
      <c r="A132" s="114" t="str">
        <f t="shared" si="11"/>
        <v/>
      </c>
      <c r="B132" s="99" t="str">
        <f t="shared" si="12"/>
        <v/>
      </c>
      <c r="C132" s="88" t="str">
        <f t="shared" si="13"/>
        <v/>
      </c>
      <c r="D132" s="115" t="str">
        <f t="shared" si="15"/>
        <v/>
      </c>
      <c r="E132" s="115" t="str">
        <f t="shared" si="16"/>
        <v/>
      </c>
      <c r="F132" s="115" t="str">
        <f t="shared" si="14"/>
        <v/>
      </c>
      <c r="G132" s="88" t="str">
        <f t="shared" si="10"/>
        <v/>
      </c>
    </row>
    <row r="133" spans="1:7" x14ac:dyDescent="0.3">
      <c r="A133" s="114" t="str">
        <f t="shared" si="11"/>
        <v/>
      </c>
      <c r="B133" s="99" t="str">
        <f t="shared" si="12"/>
        <v/>
      </c>
      <c r="C133" s="88" t="str">
        <f t="shared" si="13"/>
        <v/>
      </c>
      <c r="D133" s="115" t="str">
        <f t="shared" si="15"/>
        <v/>
      </c>
      <c r="E133" s="115" t="str">
        <f t="shared" si="16"/>
        <v/>
      </c>
      <c r="F133" s="115" t="str">
        <f t="shared" si="14"/>
        <v/>
      </c>
      <c r="G133" s="88" t="str">
        <f t="shared" si="10"/>
        <v/>
      </c>
    </row>
    <row r="134" spans="1:7" x14ac:dyDescent="0.3">
      <c r="A134" s="114" t="str">
        <f t="shared" si="11"/>
        <v/>
      </c>
      <c r="B134" s="99" t="str">
        <f t="shared" si="12"/>
        <v/>
      </c>
      <c r="C134" s="88" t="str">
        <f t="shared" si="13"/>
        <v/>
      </c>
      <c r="D134" s="115" t="str">
        <f t="shared" si="15"/>
        <v/>
      </c>
      <c r="E134" s="115" t="str">
        <f t="shared" si="16"/>
        <v/>
      </c>
      <c r="F134" s="115" t="str">
        <f t="shared" si="14"/>
        <v/>
      </c>
      <c r="G134" s="88" t="str">
        <f t="shared" si="10"/>
        <v/>
      </c>
    </row>
    <row r="135" spans="1:7" x14ac:dyDescent="0.3">
      <c r="A135" s="114" t="str">
        <f t="shared" si="11"/>
        <v/>
      </c>
      <c r="B135" s="99" t="str">
        <f t="shared" si="12"/>
        <v/>
      </c>
      <c r="C135" s="88" t="str">
        <f t="shared" si="13"/>
        <v/>
      </c>
      <c r="D135" s="115" t="str">
        <f t="shared" si="15"/>
        <v/>
      </c>
      <c r="E135" s="115" t="str">
        <f t="shared" si="16"/>
        <v/>
      </c>
      <c r="F135" s="115" t="str">
        <f t="shared" si="14"/>
        <v/>
      </c>
      <c r="G135" s="88" t="str">
        <f t="shared" si="10"/>
        <v/>
      </c>
    </row>
    <row r="136" spans="1:7" x14ac:dyDescent="0.3">
      <c r="A136" s="114" t="str">
        <f t="shared" si="11"/>
        <v/>
      </c>
      <c r="B136" s="99" t="str">
        <f t="shared" si="12"/>
        <v/>
      </c>
      <c r="C136" s="88" t="str">
        <f t="shared" si="13"/>
        <v/>
      </c>
      <c r="D136" s="115" t="str">
        <f t="shared" si="15"/>
        <v/>
      </c>
      <c r="E136" s="115" t="str">
        <f t="shared" si="16"/>
        <v/>
      </c>
      <c r="F136" s="115" t="str">
        <f t="shared" si="14"/>
        <v/>
      </c>
      <c r="G136" s="88" t="str">
        <f t="shared" si="10"/>
        <v/>
      </c>
    </row>
    <row r="137" spans="1:7" x14ac:dyDescent="0.3">
      <c r="A137" s="114" t="str">
        <f t="shared" si="11"/>
        <v/>
      </c>
      <c r="B137" s="99" t="str">
        <f t="shared" si="12"/>
        <v/>
      </c>
      <c r="C137" s="88" t="str">
        <f t="shared" si="13"/>
        <v/>
      </c>
      <c r="D137" s="115" t="str">
        <f t="shared" si="15"/>
        <v/>
      </c>
      <c r="E137" s="115" t="str">
        <f t="shared" si="16"/>
        <v/>
      </c>
      <c r="F137" s="115" t="str">
        <f t="shared" si="14"/>
        <v/>
      </c>
      <c r="G137" s="88" t="str">
        <f t="shared" si="10"/>
        <v/>
      </c>
    </row>
    <row r="138" spans="1:7" x14ac:dyDescent="0.3">
      <c r="A138" s="114" t="str">
        <f t="shared" si="11"/>
        <v/>
      </c>
      <c r="B138" s="99" t="str">
        <f t="shared" si="12"/>
        <v/>
      </c>
      <c r="C138" s="88" t="str">
        <f t="shared" si="13"/>
        <v/>
      </c>
      <c r="D138" s="115" t="str">
        <f t="shared" si="15"/>
        <v/>
      </c>
      <c r="E138" s="115" t="str">
        <f t="shared" si="16"/>
        <v/>
      </c>
      <c r="F138" s="115" t="str">
        <f t="shared" si="14"/>
        <v/>
      </c>
      <c r="G138" s="88" t="str">
        <f t="shared" si="10"/>
        <v/>
      </c>
    </row>
    <row r="139" spans="1:7" x14ac:dyDescent="0.3">
      <c r="A139" s="114" t="str">
        <f t="shared" si="11"/>
        <v/>
      </c>
      <c r="B139" s="99" t="str">
        <f t="shared" si="12"/>
        <v/>
      </c>
      <c r="C139" s="88" t="str">
        <f t="shared" si="13"/>
        <v/>
      </c>
      <c r="D139" s="115" t="str">
        <f t="shared" si="15"/>
        <v/>
      </c>
      <c r="E139" s="115" t="str">
        <f t="shared" si="16"/>
        <v/>
      </c>
      <c r="F139" s="115" t="str">
        <f t="shared" si="14"/>
        <v/>
      </c>
      <c r="G139" s="88" t="str">
        <f t="shared" si="10"/>
        <v/>
      </c>
    </row>
    <row r="140" spans="1:7" x14ac:dyDescent="0.3">
      <c r="A140" s="114" t="str">
        <f t="shared" si="11"/>
        <v/>
      </c>
      <c r="B140" s="99" t="str">
        <f t="shared" si="12"/>
        <v/>
      </c>
      <c r="C140" s="88" t="str">
        <f t="shared" si="13"/>
        <v/>
      </c>
      <c r="D140" s="115" t="str">
        <f t="shared" si="15"/>
        <v/>
      </c>
      <c r="E140" s="115" t="str">
        <f t="shared" si="16"/>
        <v/>
      </c>
      <c r="F140" s="115" t="str">
        <f t="shared" si="14"/>
        <v/>
      </c>
      <c r="G140" s="88" t="str">
        <f t="shared" si="10"/>
        <v/>
      </c>
    </row>
    <row r="141" spans="1:7" x14ac:dyDescent="0.3">
      <c r="A141" s="114" t="str">
        <f t="shared" si="11"/>
        <v/>
      </c>
      <c r="B141" s="99" t="str">
        <f t="shared" si="12"/>
        <v/>
      </c>
      <c r="C141" s="88" t="str">
        <f t="shared" si="13"/>
        <v/>
      </c>
      <c r="D141" s="115" t="str">
        <f t="shared" si="15"/>
        <v/>
      </c>
      <c r="E141" s="115" t="str">
        <f t="shared" si="16"/>
        <v/>
      </c>
      <c r="F141" s="115" t="str">
        <f t="shared" si="14"/>
        <v/>
      </c>
      <c r="G141" s="88" t="str">
        <f t="shared" si="10"/>
        <v/>
      </c>
    </row>
    <row r="142" spans="1:7" x14ac:dyDescent="0.3">
      <c r="A142" s="114" t="str">
        <f t="shared" si="11"/>
        <v/>
      </c>
      <c r="B142" s="99" t="str">
        <f t="shared" si="12"/>
        <v/>
      </c>
      <c r="C142" s="88" t="str">
        <f t="shared" si="13"/>
        <v/>
      </c>
      <c r="D142" s="115" t="str">
        <f t="shared" si="15"/>
        <v/>
      </c>
      <c r="E142" s="115" t="str">
        <f t="shared" si="16"/>
        <v/>
      </c>
      <c r="F142" s="115" t="str">
        <f t="shared" si="14"/>
        <v/>
      </c>
      <c r="G142" s="88" t="str">
        <f t="shared" si="10"/>
        <v/>
      </c>
    </row>
    <row r="143" spans="1:7" x14ac:dyDescent="0.3">
      <c r="A143" s="114" t="str">
        <f t="shared" si="11"/>
        <v/>
      </c>
      <c r="B143" s="99" t="str">
        <f t="shared" si="12"/>
        <v/>
      </c>
      <c r="C143" s="88" t="str">
        <f t="shared" si="13"/>
        <v/>
      </c>
      <c r="D143" s="115" t="str">
        <f t="shared" si="15"/>
        <v/>
      </c>
      <c r="E143" s="115" t="str">
        <f t="shared" si="16"/>
        <v/>
      </c>
      <c r="F143" s="115" t="str">
        <f t="shared" si="14"/>
        <v/>
      </c>
      <c r="G143" s="88" t="str">
        <f t="shared" si="10"/>
        <v/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EDEC-3F33-4030-8D83-409E40285CAD}">
  <dimension ref="A1:P143"/>
  <sheetViews>
    <sheetView workbookViewId="0">
      <selection activeCell="K8" sqref="K8"/>
    </sheetView>
  </sheetViews>
  <sheetFormatPr defaultRowHeight="14.4" x14ac:dyDescent="0.3"/>
  <cols>
    <col min="1" max="1" width="9.21875" style="83" customWidth="1"/>
    <col min="2" max="2" width="7.77734375" style="83" customWidth="1"/>
    <col min="3" max="3" width="14.77734375" style="83" customWidth="1"/>
    <col min="4" max="4" width="14.21875" style="83" customWidth="1"/>
    <col min="5" max="6" width="14.77734375" style="83" customWidth="1"/>
    <col min="7" max="7" width="14.77734375" style="89" customWidth="1"/>
    <col min="8" max="8" width="8.77734375" style="83"/>
    <col min="9" max="9" width="10.44140625" style="83" bestFit="1" customWidth="1"/>
    <col min="10" max="257" width="8.77734375" style="83"/>
    <col min="258" max="258" width="7.77734375" style="83" customWidth="1"/>
    <col min="259" max="259" width="14.77734375" style="83" customWidth="1"/>
    <col min="260" max="260" width="14.21875" style="83" customWidth="1"/>
    <col min="261" max="263" width="14.77734375" style="83" customWidth="1"/>
    <col min="264" max="513" width="8.77734375" style="83"/>
    <col min="514" max="514" width="7.77734375" style="83" customWidth="1"/>
    <col min="515" max="515" width="14.77734375" style="83" customWidth="1"/>
    <col min="516" max="516" width="14.21875" style="83" customWidth="1"/>
    <col min="517" max="519" width="14.77734375" style="83" customWidth="1"/>
    <col min="520" max="769" width="8.77734375" style="83"/>
    <col min="770" max="770" width="7.77734375" style="83" customWidth="1"/>
    <col min="771" max="771" width="14.77734375" style="83" customWidth="1"/>
    <col min="772" max="772" width="14.21875" style="83" customWidth="1"/>
    <col min="773" max="775" width="14.77734375" style="83" customWidth="1"/>
    <col min="776" max="1025" width="8.77734375" style="83"/>
    <col min="1026" max="1026" width="7.77734375" style="83" customWidth="1"/>
    <col min="1027" max="1027" width="14.77734375" style="83" customWidth="1"/>
    <col min="1028" max="1028" width="14.21875" style="83" customWidth="1"/>
    <col min="1029" max="1031" width="14.77734375" style="83" customWidth="1"/>
    <col min="1032" max="1281" width="8.77734375" style="83"/>
    <col min="1282" max="1282" width="7.77734375" style="83" customWidth="1"/>
    <col min="1283" max="1283" width="14.77734375" style="83" customWidth="1"/>
    <col min="1284" max="1284" width="14.21875" style="83" customWidth="1"/>
    <col min="1285" max="1287" width="14.77734375" style="83" customWidth="1"/>
    <col min="1288" max="1537" width="8.77734375" style="83"/>
    <col min="1538" max="1538" width="7.77734375" style="83" customWidth="1"/>
    <col min="1539" max="1539" width="14.77734375" style="83" customWidth="1"/>
    <col min="1540" max="1540" width="14.21875" style="83" customWidth="1"/>
    <col min="1541" max="1543" width="14.77734375" style="83" customWidth="1"/>
    <col min="1544" max="1793" width="8.77734375" style="83"/>
    <col min="1794" max="1794" width="7.77734375" style="83" customWidth="1"/>
    <col min="1795" max="1795" width="14.77734375" style="83" customWidth="1"/>
    <col min="1796" max="1796" width="14.21875" style="83" customWidth="1"/>
    <col min="1797" max="1799" width="14.77734375" style="83" customWidth="1"/>
    <col min="1800" max="2049" width="8.77734375" style="83"/>
    <col min="2050" max="2050" width="7.77734375" style="83" customWidth="1"/>
    <col min="2051" max="2051" width="14.77734375" style="83" customWidth="1"/>
    <col min="2052" max="2052" width="14.21875" style="83" customWidth="1"/>
    <col min="2053" max="2055" width="14.77734375" style="83" customWidth="1"/>
    <col min="2056" max="2305" width="8.77734375" style="83"/>
    <col min="2306" max="2306" width="7.77734375" style="83" customWidth="1"/>
    <col min="2307" max="2307" width="14.77734375" style="83" customWidth="1"/>
    <col min="2308" max="2308" width="14.21875" style="83" customWidth="1"/>
    <col min="2309" max="2311" width="14.77734375" style="83" customWidth="1"/>
    <col min="2312" max="2561" width="8.77734375" style="83"/>
    <col min="2562" max="2562" width="7.77734375" style="83" customWidth="1"/>
    <col min="2563" max="2563" width="14.77734375" style="83" customWidth="1"/>
    <col min="2564" max="2564" width="14.21875" style="83" customWidth="1"/>
    <col min="2565" max="2567" width="14.77734375" style="83" customWidth="1"/>
    <col min="2568" max="2817" width="8.77734375" style="83"/>
    <col min="2818" max="2818" width="7.77734375" style="83" customWidth="1"/>
    <col min="2819" max="2819" width="14.77734375" style="83" customWidth="1"/>
    <col min="2820" max="2820" width="14.21875" style="83" customWidth="1"/>
    <col min="2821" max="2823" width="14.77734375" style="83" customWidth="1"/>
    <col min="2824" max="3073" width="8.77734375" style="83"/>
    <col min="3074" max="3074" width="7.77734375" style="83" customWidth="1"/>
    <col min="3075" max="3075" width="14.77734375" style="83" customWidth="1"/>
    <col min="3076" max="3076" width="14.21875" style="83" customWidth="1"/>
    <col min="3077" max="3079" width="14.77734375" style="83" customWidth="1"/>
    <col min="3080" max="3329" width="8.77734375" style="83"/>
    <col min="3330" max="3330" width="7.77734375" style="83" customWidth="1"/>
    <col min="3331" max="3331" width="14.77734375" style="83" customWidth="1"/>
    <col min="3332" max="3332" width="14.21875" style="83" customWidth="1"/>
    <col min="3333" max="3335" width="14.77734375" style="83" customWidth="1"/>
    <col min="3336" max="3585" width="8.77734375" style="83"/>
    <col min="3586" max="3586" width="7.77734375" style="83" customWidth="1"/>
    <col min="3587" max="3587" width="14.77734375" style="83" customWidth="1"/>
    <col min="3588" max="3588" width="14.21875" style="83" customWidth="1"/>
    <col min="3589" max="3591" width="14.77734375" style="83" customWidth="1"/>
    <col min="3592" max="3841" width="8.77734375" style="83"/>
    <col min="3842" max="3842" width="7.77734375" style="83" customWidth="1"/>
    <col min="3843" max="3843" width="14.77734375" style="83" customWidth="1"/>
    <col min="3844" max="3844" width="14.21875" style="83" customWidth="1"/>
    <col min="3845" max="3847" width="14.77734375" style="83" customWidth="1"/>
    <col min="3848" max="4097" width="8.77734375" style="83"/>
    <col min="4098" max="4098" width="7.77734375" style="83" customWidth="1"/>
    <col min="4099" max="4099" width="14.77734375" style="83" customWidth="1"/>
    <col min="4100" max="4100" width="14.21875" style="83" customWidth="1"/>
    <col min="4101" max="4103" width="14.77734375" style="83" customWidth="1"/>
    <col min="4104" max="4353" width="8.77734375" style="83"/>
    <col min="4354" max="4354" width="7.77734375" style="83" customWidth="1"/>
    <col min="4355" max="4355" width="14.77734375" style="83" customWidth="1"/>
    <col min="4356" max="4356" width="14.21875" style="83" customWidth="1"/>
    <col min="4357" max="4359" width="14.77734375" style="83" customWidth="1"/>
    <col min="4360" max="4609" width="8.77734375" style="83"/>
    <col min="4610" max="4610" width="7.77734375" style="83" customWidth="1"/>
    <col min="4611" max="4611" width="14.77734375" style="83" customWidth="1"/>
    <col min="4612" max="4612" width="14.21875" style="83" customWidth="1"/>
    <col min="4613" max="4615" width="14.77734375" style="83" customWidth="1"/>
    <col min="4616" max="4865" width="8.77734375" style="83"/>
    <col min="4866" max="4866" width="7.77734375" style="83" customWidth="1"/>
    <col min="4867" max="4867" width="14.77734375" style="83" customWidth="1"/>
    <col min="4868" max="4868" width="14.21875" style="83" customWidth="1"/>
    <col min="4869" max="4871" width="14.77734375" style="83" customWidth="1"/>
    <col min="4872" max="5121" width="8.77734375" style="83"/>
    <col min="5122" max="5122" width="7.77734375" style="83" customWidth="1"/>
    <col min="5123" max="5123" width="14.77734375" style="83" customWidth="1"/>
    <col min="5124" max="5124" width="14.21875" style="83" customWidth="1"/>
    <col min="5125" max="5127" width="14.77734375" style="83" customWidth="1"/>
    <col min="5128" max="5377" width="8.77734375" style="83"/>
    <col min="5378" max="5378" width="7.77734375" style="83" customWidth="1"/>
    <col min="5379" max="5379" width="14.77734375" style="83" customWidth="1"/>
    <col min="5380" max="5380" width="14.21875" style="83" customWidth="1"/>
    <col min="5381" max="5383" width="14.77734375" style="83" customWidth="1"/>
    <col min="5384" max="5633" width="8.77734375" style="83"/>
    <col min="5634" max="5634" width="7.77734375" style="83" customWidth="1"/>
    <col min="5635" max="5635" width="14.77734375" style="83" customWidth="1"/>
    <col min="5636" max="5636" width="14.21875" style="83" customWidth="1"/>
    <col min="5637" max="5639" width="14.77734375" style="83" customWidth="1"/>
    <col min="5640" max="5889" width="8.77734375" style="83"/>
    <col min="5890" max="5890" width="7.77734375" style="83" customWidth="1"/>
    <col min="5891" max="5891" width="14.77734375" style="83" customWidth="1"/>
    <col min="5892" max="5892" width="14.21875" style="83" customWidth="1"/>
    <col min="5893" max="5895" width="14.77734375" style="83" customWidth="1"/>
    <col min="5896" max="6145" width="8.77734375" style="83"/>
    <col min="6146" max="6146" width="7.77734375" style="83" customWidth="1"/>
    <col min="6147" max="6147" width="14.77734375" style="83" customWidth="1"/>
    <col min="6148" max="6148" width="14.21875" style="83" customWidth="1"/>
    <col min="6149" max="6151" width="14.77734375" style="83" customWidth="1"/>
    <col min="6152" max="6401" width="8.77734375" style="83"/>
    <col min="6402" max="6402" width="7.77734375" style="83" customWidth="1"/>
    <col min="6403" max="6403" width="14.77734375" style="83" customWidth="1"/>
    <col min="6404" max="6404" width="14.21875" style="83" customWidth="1"/>
    <col min="6405" max="6407" width="14.77734375" style="83" customWidth="1"/>
    <col min="6408" max="6657" width="8.77734375" style="83"/>
    <col min="6658" max="6658" width="7.77734375" style="83" customWidth="1"/>
    <col min="6659" max="6659" width="14.77734375" style="83" customWidth="1"/>
    <col min="6660" max="6660" width="14.21875" style="83" customWidth="1"/>
    <col min="6661" max="6663" width="14.77734375" style="83" customWidth="1"/>
    <col min="6664" max="6913" width="8.77734375" style="83"/>
    <col min="6914" max="6914" width="7.77734375" style="83" customWidth="1"/>
    <col min="6915" max="6915" width="14.77734375" style="83" customWidth="1"/>
    <col min="6916" max="6916" width="14.21875" style="83" customWidth="1"/>
    <col min="6917" max="6919" width="14.77734375" style="83" customWidth="1"/>
    <col min="6920" max="7169" width="8.77734375" style="83"/>
    <col min="7170" max="7170" width="7.77734375" style="83" customWidth="1"/>
    <col min="7171" max="7171" width="14.77734375" style="83" customWidth="1"/>
    <col min="7172" max="7172" width="14.21875" style="83" customWidth="1"/>
    <col min="7173" max="7175" width="14.77734375" style="83" customWidth="1"/>
    <col min="7176" max="7425" width="8.77734375" style="83"/>
    <col min="7426" max="7426" width="7.77734375" style="83" customWidth="1"/>
    <col min="7427" max="7427" width="14.77734375" style="83" customWidth="1"/>
    <col min="7428" max="7428" width="14.21875" style="83" customWidth="1"/>
    <col min="7429" max="7431" width="14.77734375" style="83" customWidth="1"/>
    <col min="7432" max="7681" width="8.77734375" style="83"/>
    <col min="7682" max="7682" width="7.77734375" style="83" customWidth="1"/>
    <col min="7683" max="7683" width="14.77734375" style="83" customWidth="1"/>
    <col min="7684" max="7684" width="14.21875" style="83" customWidth="1"/>
    <col min="7685" max="7687" width="14.77734375" style="83" customWidth="1"/>
    <col min="7688" max="7937" width="8.77734375" style="83"/>
    <col min="7938" max="7938" width="7.77734375" style="83" customWidth="1"/>
    <col min="7939" max="7939" width="14.77734375" style="83" customWidth="1"/>
    <col min="7940" max="7940" width="14.21875" style="83" customWidth="1"/>
    <col min="7941" max="7943" width="14.77734375" style="83" customWidth="1"/>
    <col min="7944" max="8193" width="8.77734375" style="83"/>
    <col min="8194" max="8194" width="7.77734375" style="83" customWidth="1"/>
    <col min="8195" max="8195" width="14.77734375" style="83" customWidth="1"/>
    <col min="8196" max="8196" width="14.21875" style="83" customWidth="1"/>
    <col min="8197" max="8199" width="14.77734375" style="83" customWidth="1"/>
    <col min="8200" max="8449" width="8.77734375" style="83"/>
    <col min="8450" max="8450" width="7.77734375" style="83" customWidth="1"/>
    <col min="8451" max="8451" width="14.77734375" style="83" customWidth="1"/>
    <col min="8452" max="8452" width="14.21875" style="83" customWidth="1"/>
    <col min="8453" max="8455" width="14.77734375" style="83" customWidth="1"/>
    <col min="8456" max="8705" width="8.77734375" style="83"/>
    <col min="8706" max="8706" width="7.77734375" style="83" customWidth="1"/>
    <col min="8707" max="8707" width="14.77734375" style="83" customWidth="1"/>
    <col min="8708" max="8708" width="14.21875" style="83" customWidth="1"/>
    <col min="8709" max="8711" width="14.77734375" style="83" customWidth="1"/>
    <col min="8712" max="8961" width="8.77734375" style="83"/>
    <col min="8962" max="8962" width="7.77734375" style="83" customWidth="1"/>
    <col min="8963" max="8963" width="14.77734375" style="83" customWidth="1"/>
    <col min="8964" max="8964" width="14.21875" style="83" customWidth="1"/>
    <col min="8965" max="8967" width="14.77734375" style="83" customWidth="1"/>
    <col min="8968" max="9217" width="8.77734375" style="83"/>
    <col min="9218" max="9218" width="7.77734375" style="83" customWidth="1"/>
    <col min="9219" max="9219" width="14.77734375" style="83" customWidth="1"/>
    <col min="9220" max="9220" width="14.21875" style="83" customWidth="1"/>
    <col min="9221" max="9223" width="14.77734375" style="83" customWidth="1"/>
    <col min="9224" max="9473" width="8.77734375" style="83"/>
    <col min="9474" max="9474" width="7.77734375" style="83" customWidth="1"/>
    <col min="9475" max="9475" width="14.77734375" style="83" customWidth="1"/>
    <col min="9476" max="9476" width="14.21875" style="83" customWidth="1"/>
    <col min="9477" max="9479" width="14.77734375" style="83" customWidth="1"/>
    <col min="9480" max="9729" width="8.77734375" style="83"/>
    <col min="9730" max="9730" width="7.77734375" style="83" customWidth="1"/>
    <col min="9731" max="9731" width="14.77734375" style="83" customWidth="1"/>
    <col min="9732" max="9732" width="14.21875" style="83" customWidth="1"/>
    <col min="9733" max="9735" width="14.77734375" style="83" customWidth="1"/>
    <col min="9736" max="9985" width="8.77734375" style="83"/>
    <col min="9986" max="9986" width="7.77734375" style="83" customWidth="1"/>
    <col min="9987" max="9987" width="14.77734375" style="83" customWidth="1"/>
    <col min="9988" max="9988" width="14.21875" style="83" customWidth="1"/>
    <col min="9989" max="9991" width="14.77734375" style="83" customWidth="1"/>
    <col min="9992" max="10241" width="8.77734375" style="83"/>
    <col min="10242" max="10242" width="7.77734375" style="83" customWidth="1"/>
    <col min="10243" max="10243" width="14.77734375" style="83" customWidth="1"/>
    <col min="10244" max="10244" width="14.21875" style="83" customWidth="1"/>
    <col min="10245" max="10247" width="14.77734375" style="83" customWidth="1"/>
    <col min="10248" max="10497" width="8.77734375" style="83"/>
    <col min="10498" max="10498" width="7.77734375" style="83" customWidth="1"/>
    <col min="10499" max="10499" width="14.77734375" style="83" customWidth="1"/>
    <col min="10500" max="10500" width="14.21875" style="83" customWidth="1"/>
    <col min="10501" max="10503" width="14.77734375" style="83" customWidth="1"/>
    <col min="10504" max="10753" width="8.77734375" style="83"/>
    <col min="10754" max="10754" width="7.77734375" style="83" customWidth="1"/>
    <col min="10755" max="10755" width="14.77734375" style="83" customWidth="1"/>
    <col min="10756" max="10756" width="14.21875" style="83" customWidth="1"/>
    <col min="10757" max="10759" width="14.77734375" style="83" customWidth="1"/>
    <col min="10760" max="11009" width="8.77734375" style="83"/>
    <col min="11010" max="11010" width="7.77734375" style="83" customWidth="1"/>
    <col min="11011" max="11011" width="14.77734375" style="83" customWidth="1"/>
    <col min="11012" max="11012" width="14.21875" style="83" customWidth="1"/>
    <col min="11013" max="11015" width="14.77734375" style="83" customWidth="1"/>
    <col min="11016" max="11265" width="8.77734375" style="83"/>
    <col min="11266" max="11266" width="7.77734375" style="83" customWidth="1"/>
    <col min="11267" max="11267" width="14.77734375" style="83" customWidth="1"/>
    <col min="11268" max="11268" width="14.21875" style="83" customWidth="1"/>
    <col min="11269" max="11271" width="14.77734375" style="83" customWidth="1"/>
    <col min="11272" max="11521" width="8.77734375" style="83"/>
    <col min="11522" max="11522" width="7.77734375" style="83" customWidth="1"/>
    <col min="11523" max="11523" width="14.77734375" style="83" customWidth="1"/>
    <col min="11524" max="11524" width="14.21875" style="83" customWidth="1"/>
    <col min="11525" max="11527" width="14.77734375" style="83" customWidth="1"/>
    <col min="11528" max="11777" width="8.77734375" style="83"/>
    <col min="11778" max="11778" width="7.77734375" style="83" customWidth="1"/>
    <col min="11779" max="11779" width="14.77734375" style="83" customWidth="1"/>
    <col min="11780" max="11780" width="14.21875" style="83" customWidth="1"/>
    <col min="11781" max="11783" width="14.77734375" style="83" customWidth="1"/>
    <col min="11784" max="12033" width="8.77734375" style="83"/>
    <col min="12034" max="12034" width="7.77734375" style="83" customWidth="1"/>
    <col min="12035" max="12035" width="14.77734375" style="83" customWidth="1"/>
    <col min="12036" max="12036" width="14.21875" style="83" customWidth="1"/>
    <col min="12037" max="12039" width="14.77734375" style="83" customWidth="1"/>
    <col min="12040" max="12289" width="8.77734375" style="83"/>
    <col min="12290" max="12290" width="7.77734375" style="83" customWidth="1"/>
    <col min="12291" max="12291" width="14.77734375" style="83" customWidth="1"/>
    <col min="12292" max="12292" width="14.21875" style="83" customWidth="1"/>
    <col min="12293" max="12295" width="14.77734375" style="83" customWidth="1"/>
    <col min="12296" max="12545" width="8.77734375" style="83"/>
    <col min="12546" max="12546" width="7.77734375" style="83" customWidth="1"/>
    <col min="12547" max="12547" width="14.77734375" style="83" customWidth="1"/>
    <col min="12548" max="12548" width="14.21875" style="83" customWidth="1"/>
    <col min="12549" max="12551" width="14.77734375" style="83" customWidth="1"/>
    <col min="12552" max="12801" width="8.77734375" style="83"/>
    <col min="12802" max="12802" width="7.77734375" style="83" customWidth="1"/>
    <col min="12803" max="12803" width="14.77734375" style="83" customWidth="1"/>
    <col min="12804" max="12804" width="14.21875" style="83" customWidth="1"/>
    <col min="12805" max="12807" width="14.77734375" style="83" customWidth="1"/>
    <col min="12808" max="13057" width="8.77734375" style="83"/>
    <col min="13058" max="13058" width="7.77734375" style="83" customWidth="1"/>
    <col min="13059" max="13059" width="14.77734375" style="83" customWidth="1"/>
    <col min="13060" max="13060" width="14.21875" style="83" customWidth="1"/>
    <col min="13061" max="13063" width="14.77734375" style="83" customWidth="1"/>
    <col min="13064" max="13313" width="8.77734375" style="83"/>
    <col min="13314" max="13314" width="7.77734375" style="83" customWidth="1"/>
    <col min="13315" max="13315" width="14.77734375" style="83" customWidth="1"/>
    <col min="13316" max="13316" width="14.21875" style="83" customWidth="1"/>
    <col min="13317" max="13319" width="14.77734375" style="83" customWidth="1"/>
    <col min="13320" max="13569" width="8.77734375" style="83"/>
    <col min="13570" max="13570" width="7.77734375" style="83" customWidth="1"/>
    <col min="13571" max="13571" width="14.77734375" style="83" customWidth="1"/>
    <col min="13572" max="13572" width="14.21875" style="83" customWidth="1"/>
    <col min="13573" max="13575" width="14.77734375" style="83" customWidth="1"/>
    <col min="13576" max="13825" width="8.77734375" style="83"/>
    <col min="13826" max="13826" width="7.77734375" style="83" customWidth="1"/>
    <col min="13827" max="13827" width="14.77734375" style="83" customWidth="1"/>
    <col min="13828" max="13828" width="14.21875" style="83" customWidth="1"/>
    <col min="13829" max="13831" width="14.77734375" style="83" customWidth="1"/>
    <col min="13832" max="14081" width="8.77734375" style="83"/>
    <col min="14082" max="14082" width="7.77734375" style="83" customWidth="1"/>
    <col min="14083" max="14083" width="14.77734375" style="83" customWidth="1"/>
    <col min="14084" max="14084" width="14.21875" style="83" customWidth="1"/>
    <col min="14085" max="14087" width="14.77734375" style="83" customWidth="1"/>
    <col min="14088" max="14337" width="8.77734375" style="83"/>
    <col min="14338" max="14338" width="7.77734375" style="83" customWidth="1"/>
    <col min="14339" max="14339" width="14.77734375" style="83" customWidth="1"/>
    <col min="14340" max="14340" width="14.21875" style="83" customWidth="1"/>
    <col min="14341" max="14343" width="14.77734375" style="83" customWidth="1"/>
    <col min="14344" max="14593" width="8.77734375" style="83"/>
    <col min="14594" max="14594" width="7.77734375" style="83" customWidth="1"/>
    <col min="14595" max="14595" width="14.77734375" style="83" customWidth="1"/>
    <col min="14596" max="14596" width="14.21875" style="83" customWidth="1"/>
    <col min="14597" max="14599" width="14.77734375" style="83" customWidth="1"/>
    <col min="14600" max="14849" width="8.77734375" style="83"/>
    <col min="14850" max="14850" width="7.77734375" style="83" customWidth="1"/>
    <col min="14851" max="14851" width="14.77734375" style="83" customWidth="1"/>
    <col min="14852" max="14852" width="14.21875" style="83" customWidth="1"/>
    <col min="14853" max="14855" width="14.77734375" style="83" customWidth="1"/>
    <col min="14856" max="15105" width="8.77734375" style="83"/>
    <col min="15106" max="15106" width="7.77734375" style="83" customWidth="1"/>
    <col min="15107" max="15107" width="14.77734375" style="83" customWidth="1"/>
    <col min="15108" max="15108" width="14.21875" style="83" customWidth="1"/>
    <col min="15109" max="15111" width="14.77734375" style="83" customWidth="1"/>
    <col min="15112" max="15361" width="8.77734375" style="83"/>
    <col min="15362" max="15362" width="7.77734375" style="83" customWidth="1"/>
    <col min="15363" max="15363" width="14.77734375" style="83" customWidth="1"/>
    <col min="15364" max="15364" width="14.21875" style="83" customWidth="1"/>
    <col min="15365" max="15367" width="14.77734375" style="83" customWidth="1"/>
    <col min="15368" max="15617" width="8.77734375" style="83"/>
    <col min="15618" max="15618" width="7.77734375" style="83" customWidth="1"/>
    <col min="15619" max="15619" width="14.77734375" style="83" customWidth="1"/>
    <col min="15620" max="15620" width="14.21875" style="83" customWidth="1"/>
    <col min="15621" max="15623" width="14.77734375" style="83" customWidth="1"/>
    <col min="15624" max="15873" width="8.77734375" style="83"/>
    <col min="15874" max="15874" width="7.77734375" style="83" customWidth="1"/>
    <col min="15875" max="15875" width="14.77734375" style="83" customWidth="1"/>
    <col min="15876" max="15876" width="14.21875" style="83" customWidth="1"/>
    <col min="15877" max="15879" width="14.77734375" style="83" customWidth="1"/>
    <col min="15880" max="16129" width="8.77734375" style="83"/>
    <col min="16130" max="16130" width="7.77734375" style="83" customWidth="1"/>
    <col min="16131" max="16131" width="14.77734375" style="83" customWidth="1"/>
    <col min="16132" max="16132" width="14.21875" style="83" customWidth="1"/>
    <col min="16133" max="16135" width="14.77734375" style="83" customWidth="1"/>
    <col min="16136" max="16384" width="8.77734375" style="83"/>
  </cols>
  <sheetData>
    <row r="1" spans="1:16" x14ac:dyDescent="0.3">
      <c r="A1" s="81"/>
      <c r="B1" s="81"/>
      <c r="C1" s="81"/>
      <c r="D1" s="81"/>
      <c r="E1" s="81"/>
      <c r="F1" s="81"/>
      <c r="G1" s="129"/>
    </row>
    <row r="2" spans="1:16" x14ac:dyDescent="0.3">
      <c r="A2" s="81"/>
      <c r="B2" s="81"/>
      <c r="C2" s="81"/>
      <c r="D2" s="81"/>
      <c r="E2" s="81"/>
      <c r="F2" s="84"/>
      <c r="G2" s="130"/>
    </row>
    <row r="3" spans="1:16" x14ac:dyDescent="0.3">
      <c r="A3" s="81"/>
      <c r="B3" s="81"/>
      <c r="C3" s="81"/>
      <c r="D3" s="81"/>
      <c r="E3" s="81"/>
      <c r="F3" s="84"/>
      <c r="G3" s="130"/>
    </row>
    <row r="4" spans="1:16" ht="21" x14ac:dyDescent="0.4">
      <c r="A4" s="81"/>
      <c r="B4" s="86" t="s">
        <v>45</v>
      </c>
      <c r="C4" s="81"/>
      <c r="D4" s="81"/>
      <c r="E4" s="87"/>
      <c r="F4" s="88"/>
      <c r="G4" s="131"/>
      <c r="K4" s="89"/>
      <c r="L4" s="90"/>
    </row>
    <row r="5" spans="1:16" x14ac:dyDescent="0.3">
      <c r="A5" s="81"/>
      <c r="B5" s="81"/>
      <c r="C5" s="81"/>
      <c r="D5" s="81"/>
      <c r="E5" s="81"/>
      <c r="F5" s="88"/>
      <c r="G5" s="132"/>
      <c r="K5" s="91"/>
      <c r="L5" s="90"/>
    </row>
    <row r="6" spans="1:16" x14ac:dyDescent="0.3">
      <c r="A6" s="81"/>
      <c r="B6" s="92" t="s">
        <v>46</v>
      </c>
      <c r="C6" s="93"/>
      <c r="D6" s="94"/>
      <c r="E6" s="95">
        <v>45658</v>
      </c>
      <c r="F6" s="96"/>
      <c r="G6" s="132"/>
      <c r="K6" s="97"/>
      <c r="L6" s="97"/>
    </row>
    <row r="7" spans="1:16" x14ac:dyDescent="0.3">
      <c r="A7" s="81"/>
      <c r="B7" s="98" t="s">
        <v>47</v>
      </c>
      <c r="C7" s="99"/>
      <c r="E7" s="100">
        <v>60</v>
      </c>
      <c r="F7" s="101" t="s">
        <v>48</v>
      </c>
      <c r="G7" s="132"/>
      <c r="J7" s="133"/>
      <c r="K7" s="102"/>
      <c r="L7" s="102"/>
    </row>
    <row r="8" spans="1:16" x14ac:dyDescent="0.3">
      <c r="A8" s="81"/>
      <c r="B8" s="98" t="s">
        <v>49</v>
      </c>
      <c r="C8" s="99"/>
      <c r="D8" s="103">
        <f>E6-1</f>
        <v>45657</v>
      </c>
      <c r="E8" s="104">
        <v>78310.09</v>
      </c>
      <c r="F8" s="101" t="s">
        <v>50</v>
      </c>
      <c r="G8" s="132"/>
      <c r="J8" s="133"/>
      <c r="K8" s="102"/>
      <c r="L8" s="102"/>
    </row>
    <row r="9" spans="1:16" x14ac:dyDescent="0.3">
      <c r="A9" s="81"/>
      <c r="B9" s="98" t="s">
        <v>51</v>
      </c>
      <c r="C9" s="99"/>
      <c r="D9" s="103">
        <f>EOMONTH(D8,E7)</f>
        <v>47483</v>
      </c>
      <c r="E9" s="134">
        <v>0</v>
      </c>
      <c r="F9" s="101" t="s">
        <v>50</v>
      </c>
      <c r="G9" s="132"/>
      <c r="J9" s="133"/>
      <c r="K9" s="102"/>
      <c r="L9" s="102"/>
    </row>
    <row r="10" spans="1:16" x14ac:dyDescent="0.3">
      <c r="A10" s="81"/>
      <c r="B10" s="98" t="s">
        <v>52</v>
      </c>
      <c r="C10" s="99"/>
      <c r="E10" s="135">
        <v>1</v>
      </c>
      <c r="F10" s="101"/>
      <c r="G10" s="132"/>
      <c r="J10" s="133"/>
      <c r="K10" s="106"/>
      <c r="L10" s="106"/>
    </row>
    <row r="11" spans="1:16" x14ac:dyDescent="0.3">
      <c r="A11" s="81"/>
      <c r="B11" s="107" t="s">
        <v>67</v>
      </c>
      <c r="C11" s="108"/>
      <c r="D11" s="109"/>
      <c r="E11" s="118">
        <v>5.8000000000000003E-2</v>
      </c>
      <c r="F11" s="110"/>
      <c r="G11" s="136"/>
      <c r="K11" s="102"/>
      <c r="L11" s="102"/>
      <c r="M11" s="106"/>
      <c r="P11" s="137"/>
    </row>
    <row r="12" spans="1:16" x14ac:dyDescent="0.3">
      <c r="A12" s="81"/>
      <c r="B12" s="100"/>
      <c r="C12" s="99"/>
      <c r="E12" s="112"/>
      <c r="F12" s="100"/>
      <c r="G12" s="136"/>
      <c r="K12" s="102"/>
      <c r="L12" s="102"/>
      <c r="M12" s="106"/>
    </row>
    <row r="13" spans="1:16" x14ac:dyDescent="0.3">
      <c r="G13" s="90"/>
      <c r="L13" s="102"/>
      <c r="M13" s="106"/>
    </row>
    <row r="14" spans="1:16" ht="15" thickBot="1" x14ac:dyDescent="0.35">
      <c r="A14" s="113" t="s">
        <v>54</v>
      </c>
      <c r="B14" s="113" t="s">
        <v>55</v>
      </c>
      <c r="C14" s="113" t="s">
        <v>56</v>
      </c>
      <c r="D14" s="113" t="s">
        <v>57</v>
      </c>
      <c r="E14" s="113" t="s">
        <v>58</v>
      </c>
      <c r="F14" s="113" t="s">
        <v>59</v>
      </c>
      <c r="G14" s="138" t="s">
        <v>60</v>
      </c>
      <c r="K14" s="102"/>
      <c r="L14" s="102"/>
      <c r="M14" s="106"/>
    </row>
    <row r="15" spans="1:16" x14ac:dyDescent="0.3">
      <c r="A15" s="114">
        <f>IF(B15="","",E6)</f>
        <v>45658</v>
      </c>
      <c r="B15" s="99">
        <f>IF(E7&gt;0,1,"")</f>
        <v>1</v>
      </c>
      <c r="C15" s="88">
        <f>IF(B15="","",E8)</f>
        <v>78310.09</v>
      </c>
      <c r="D15" s="115">
        <f>IF(B15="","",IPMT($E$11/12,B15,7,-$E$8,60005.5786,0))</f>
        <v>378.49876833333332</v>
      </c>
      <c r="E15" s="115">
        <f>IF(B15="","",PPMT($E$11/12,B15,7,-$E$8,60005.5786,0))</f>
        <v>2577.2574694590071</v>
      </c>
      <c r="F15" s="115">
        <f>IF(B15="","",SUM(D15:E15))</f>
        <v>2955.7562377923405</v>
      </c>
      <c r="G15" s="88">
        <f>IF(B15="","",SUM(C15)-SUM(E15))</f>
        <v>75732.832530540996</v>
      </c>
      <c r="K15" s="102"/>
      <c r="L15" s="102"/>
      <c r="M15" s="106"/>
    </row>
    <row r="16" spans="1:16" x14ac:dyDescent="0.3">
      <c r="A16" s="114">
        <f>IF(B16="","",EDATE(A15,1))</f>
        <v>45689</v>
      </c>
      <c r="B16" s="99">
        <f>IF(B15="","",IF(SUM(B15)+1&lt;=$E$7,SUM(B15)+1,""))</f>
        <v>2</v>
      </c>
      <c r="C16" s="88">
        <f>IF(B16="","",G15)</f>
        <v>75732.832530540996</v>
      </c>
      <c r="D16" s="115">
        <f t="shared" ref="D16:D21" si="0">IF(B16="","",IPMT($E$11/12,B16,7,-$E$8,60005.5786,0))</f>
        <v>366.04202389761474</v>
      </c>
      <c r="E16" s="115">
        <f t="shared" ref="E16:E21" si="1">IF(B16="","",PPMT($E$11/12,B16,7,-$E$8,60005.5786,0))</f>
        <v>2589.7142138947261</v>
      </c>
      <c r="F16" s="115">
        <f t="shared" ref="F16" si="2">IF(B16="","",SUM(D16:E16))</f>
        <v>2955.7562377923409</v>
      </c>
      <c r="G16" s="88">
        <f t="shared" ref="G16:G79" si="3">IF(B16="","",SUM(C16)-SUM(E16))</f>
        <v>73143.118316646272</v>
      </c>
      <c r="I16" s="91"/>
      <c r="K16" s="102"/>
      <c r="L16" s="102"/>
      <c r="M16" s="106"/>
    </row>
    <row r="17" spans="1:13" x14ac:dyDescent="0.3">
      <c r="A17" s="114">
        <f t="shared" ref="A17:A80" si="4">IF(B17="","",EDATE(A16,1))</f>
        <v>45717</v>
      </c>
      <c r="B17" s="99">
        <f t="shared" ref="B17:B80" si="5">IF(B16="","",IF(SUM(B16)+1&lt;=$E$7,SUM(B16)+1,""))</f>
        <v>3</v>
      </c>
      <c r="C17" s="88">
        <f t="shared" ref="C17:C80" si="6">IF(B17="","",G16)</f>
        <v>73143.118316646272</v>
      </c>
      <c r="D17" s="115">
        <f t="shared" si="0"/>
        <v>353.52507186379029</v>
      </c>
      <c r="E17" s="115">
        <f t="shared" si="1"/>
        <v>2602.2311659285506</v>
      </c>
      <c r="F17" s="115">
        <f t="shared" ref="F17:F80" si="7">IF(B17="","",SUM(D17:E17))</f>
        <v>2955.7562377923409</v>
      </c>
      <c r="G17" s="88">
        <f t="shared" si="3"/>
        <v>70540.887150717725</v>
      </c>
      <c r="I17" s="148"/>
      <c r="K17" s="102"/>
      <c r="L17" s="102"/>
      <c r="M17" s="106"/>
    </row>
    <row r="18" spans="1:13" x14ac:dyDescent="0.3">
      <c r="A18" s="114">
        <f t="shared" si="4"/>
        <v>45748</v>
      </c>
      <c r="B18" s="99">
        <f t="shared" si="5"/>
        <v>4</v>
      </c>
      <c r="C18" s="88">
        <f t="shared" si="6"/>
        <v>70540.887150717725</v>
      </c>
      <c r="D18" s="115">
        <f t="shared" si="0"/>
        <v>340.94762122846896</v>
      </c>
      <c r="E18" s="115">
        <f t="shared" si="1"/>
        <v>2614.8086165638715</v>
      </c>
      <c r="F18" s="115">
        <f t="shared" si="7"/>
        <v>2955.7562377923405</v>
      </c>
      <c r="G18" s="88">
        <f t="shared" si="3"/>
        <v>67926.078534153858</v>
      </c>
      <c r="K18" s="102"/>
      <c r="L18" s="102"/>
      <c r="M18" s="106"/>
    </row>
    <row r="19" spans="1:13" x14ac:dyDescent="0.3">
      <c r="A19" s="114">
        <f t="shared" si="4"/>
        <v>45778</v>
      </c>
      <c r="B19" s="99">
        <f t="shared" si="5"/>
        <v>5</v>
      </c>
      <c r="C19" s="88">
        <f t="shared" si="6"/>
        <v>67926.078534153858</v>
      </c>
      <c r="D19" s="115">
        <f t="shared" si="0"/>
        <v>328.3093795817436</v>
      </c>
      <c r="E19" s="115">
        <f t="shared" si="1"/>
        <v>2627.4468582105974</v>
      </c>
      <c r="F19" s="115">
        <f t="shared" si="7"/>
        <v>2955.7562377923409</v>
      </c>
      <c r="G19" s="88">
        <f t="shared" si="3"/>
        <v>65298.631675943259</v>
      </c>
      <c r="K19" s="102"/>
      <c r="L19" s="102"/>
      <c r="M19" s="106"/>
    </row>
    <row r="20" spans="1:13" x14ac:dyDescent="0.3">
      <c r="A20" s="114">
        <f t="shared" si="4"/>
        <v>45809</v>
      </c>
      <c r="B20" s="99">
        <f t="shared" si="5"/>
        <v>6</v>
      </c>
      <c r="C20" s="88">
        <f t="shared" si="6"/>
        <v>65298.631675943259</v>
      </c>
      <c r="D20" s="115">
        <f t="shared" si="0"/>
        <v>315.61005310039235</v>
      </c>
      <c r="E20" s="115">
        <f t="shared" si="1"/>
        <v>2640.1461846919483</v>
      </c>
      <c r="F20" s="115">
        <f t="shared" si="7"/>
        <v>2955.7562377923405</v>
      </c>
      <c r="G20" s="88">
        <f t="shared" si="3"/>
        <v>62658.485491251311</v>
      </c>
      <c r="K20" s="102"/>
      <c r="L20" s="102"/>
      <c r="M20" s="106"/>
    </row>
    <row r="21" spans="1:13" x14ac:dyDescent="0.3">
      <c r="A21" s="145">
        <f t="shared" si="4"/>
        <v>45839</v>
      </c>
      <c r="B21" s="108">
        <f t="shared" si="5"/>
        <v>7</v>
      </c>
      <c r="C21" s="146">
        <f t="shared" si="6"/>
        <v>62658.485491251311</v>
      </c>
      <c r="D21" s="147">
        <f t="shared" si="0"/>
        <v>302.84934654104796</v>
      </c>
      <c r="E21" s="147">
        <f t="shared" si="1"/>
        <v>2652.906891251293</v>
      </c>
      <c r="F21" s="147">
        <f t="shared" si="7"/>
        <v>2955.7562377923409</v>
      </c>
      <c r="G21" s="146">
        <f t="shared" si="3"/>
        <v>60005.578600000015</v>
      </c>
      <c r="K21" s="102"/>
      <c r="L21" s="102"/>
      <c r="M21" s="106"/>
    </row>
    <row r="22" spans="1:13" x14ac:dyDescent="0.3">
      <c r="A22" s="114">
        <f t="shared" si="4"/>
        <v>45870</v>
      </c>
      <c r="B22" s="99">
        <f t="shared" si="5"/>
        <v>8</v>
      </c>
      <c r="C22" s="88">
        <f t="shared" si="6"/>
        <v>60005.578600000015</v>
      </c>
      <c r="D22" s="115">
        <f>IF(B22="","",IPMT($E$11/12,B22-7,$E$7-7,-$C$22,$E$9,0))</f>
        <v>290.02696323333345</v>
      </c>
      <c r="E22" s="115">
        <f>IF(B22="","",PPMT($E$11/12,B22-7,$E$7-7,-$C$22,$E$9,0))</f>
        <v>996.07079510149867</v>
      </c>
      <c r="F22" s="115">
        <f t="shared" si="7"/>
        <v>1286.0977583348322</v>
      </c>
      <c r="G22" s="88">
        <f t="shared" si="3"/>
        <v>59009.507804898516</v>
      </c>
      <c r="K22" s="102"/>
      <c r="L22" s="102"/>
      <c r="M22" s="106"/>
    </row>
    <row r="23" spans="1:13" x14ac:dyDescent="0.3">
      <c r="A23" s="114">
        <f t="shared" si="4"/>
        <v>45901</v>
      </c>
      <c r="B23" s="99">
        <f t="shared" si="5"/>
        <v>9</v>
      </c>
      <c r="C23" s="88">
        <f t="shared" si="6"/>
        <v>59009.507804898516</v>
      </c>
      <c r="D23" s="115">
        <f t="shared" ref="D23:D86" si="8">IF(B23="","",IPMT($E$11/12,B23-7,$E$7-7,-$C$22,$E$9,0))</f>
        <v>285.21262105700941</v>
      </c>
      <c r="E23" s="115">
        <f t="shared" ref="E23:E86" si="9">IF(B23="","",PPMT($E$11/12,B23-7,$E$7-7,-$C$22,$E$9,0))</f>
        <v>1000.8851372778225</v>
      </c>
      <c r="F23" s="115">
        <f t="shared" si="7"/>
        <v>1286.097758334832</v>
      </c>
      <c r="G23" s="88">
        <f t="shared" si="3"/>
        <v>58008.622667620693</v>
      </c>
      <c r="K23" s="102"/>
      <c r="L23" s="102"/>
      <c r="M23" s="106"/>
    </row>
    <row r="24" spans="1:13" x14ac:dyDescent="0.3">
      <c r="A24" s="114">
        <f t="shared" si="4"/>
        <v>45931</v>
      </c>
      <c r="B24" s="99">
        <f t="shared" si="5"/>
        <v>10</v>
      </c>
      <c r="C24" s="88">
        <f t="shared" si="6"/>
        <v>58008.622667620693</v>
      </c>
      <c r="D24" s="115">
        <f t="shared" si="8"/>
        <v>280.37500956016663</v>
      </c>
      <c r="E24" s="115">
        <f t="shared" si="9"/>
        <v>1005.7227487746653</v>
      </c>
      <c r="F24" s="115">
        <f t="shared" si="7"/>
        <v>1286.097758334832</v>
      </c>
      <c r="G24" s="88">
        <f t="shared" si="3"/>
        <v>57002.899918846029</v>
      </c>
      <c r="K24" s="102"/>
      <c r="L24" s="102"/>
      <c r="M24" s="106"/>
    </row>
    <row r="25" spans="1:13" x14ac:dyDescent="0.3">
      <c r="A25" s="114">
        <f t="shared" si="4"/>
        <v>45962</v>
      </c>
      <c r="B25" s="99">
        <f t="shared" si="5"/>
        <v>11</v>
      </c>
      <c r="C25" s="88">
        <f t="shared" si="6"/>
        <v>57002.899918846029</v>
      </c>
      <c r="D25" s="115">
        <f t="shared" si="8"/>
        <v>275.51401627442243</v>
      </c>
      <c r="E25" s="115">
        <f t="shared" si="9"/>
        <v>1010.5837420604096</v>
      </c>
      <c r="F25" s="115">
        <f t="shared" si="7"/>
        <v>1286.097758334832</v>
      </c>
      <c r="G25" s="88">
        <f t="shared" si="3"/>
        <v>55992.316176785622</v>
      </c>
    </row>
    <row r="26" spans="1:13" x14ac:dyDescent="0.3">
      <c r="A26" s="114">
        <f t="shared" si="4"/>
        <v>45992</v>
      </c>
      <c r="B26" s="99">
        <f t="shared" si="5"/>
        <v>12</v>
      </c>
      <c r="C26" s="88">
        <f t="shared" si="6"/>
        <v>55992.316176785622</v>
      </c>
      <c r="D26" s="115">
        <f t="shared" si="8"/>
        <v>270.62952818779706</v>
      </c>
      <c r="E26" s="115">
        <f t="shared" si="9"/>
        <v>1015.4682301470348</v>
      </c>
      <c r="F26" s="115">
        <f t="shared" si="7"/>
        <v>1286.0977583348317</v>
      </c>
      <c r="G26" s="88">
        <f t="shared" si="3"/>
        <v>54976.847946638591</v>
      </c>
    </row>
    <row r="27" spans="1:13" x14ac:dyDescent="0.3">
      <c r="A27" s="114">
        <f t="shared" si="4"/>
        <v>46023</v>
      </c>
      <c r="B27" s="99">
        <f t="shared" si="5"/>
        <v>13</v>
      </c>
      <c r="C27" s="88">
        <f t="shared" si="6"/>
        <v>54976.847946638591</v>
      </c>
      <c r="D27" s="115">
        <f t="shared" si="8"/>
        <v>265.72143174208639</v>
      </c>
      <c r="E27" s="115">
        <f t="shared" si="9"/>
        <v>1020.3763265927456</v>
      </c>
      <c r="F27" s="115">
        <f t="shared" si="7"/>
        <v>1286.097758334832</v>
      </c>
      <c r="G27" s="88">
        <f t="shared" si="3"/>
        <v>53956.471620045842</v>
      </c>
    </row>
    <row r="28" spans="1:13" x14ac:dyDescent="0.3">
      <c r="A28" s="114">
        <f t="shared" si="4"/>
        <v>46054</v>
      </c>
      <c r="B28" s="99">
        <f t="shared" si="5"/>
        <v>14</v>
      </c>
      <c r="C28" s="88">
        <f t="shared" si="6"/>
        <v>53956.471620045842</v>
      </c>
      <c r="D28" s="115">
        <f t="shared" si="8"/>
        <v>260.78961283022147</v>
      </c>
      <c r="E28" s="115">
        <f t="shared" si="9"/>
        <v>1025.3081455046106</v>
      </c>
      <c r="F28" s="115">
        <f t="shared" si="7"/>
        <v>1286.0977583348322</v>
      </c>
      <c r="G28" s="88">
        <f t="shared" si="3"/>
        <v>52931.16347454123</v>
      </c>
    </row>
    <row r="29" spans="1:13" x14ac:dyDescent="0.3">
      <c r="A29" s="114">
        <f t="shared" si="4"/>
        <v>46082</v>
      </c>
      <c r="B29" s="99">
        <f t="shared" si="5"/>
        <v>15</v>
      </c>
      <c r="C29" s="88">
        <f t="shared" si="6"/>
        <v>52931.16347454123</v>
      </c>
      <c r="D29" s="115">
        <f t="shared" si="8"/>
        <v>255.8339567936159</v>
      </c>
      <c r="E29" s="115">
        <f t="shared" si="9"/>
        <v>1030.263801541216</v>
      </c>
      <c r="F29" s="115">
        <f t="shared" si="7"/>
        <v>1286.097758334832</v>
      </c>
      <c r="G29" s="88">
        <f t="shared" si="3"/>
        <v>51900.899673000014</v>
      </c>
    </row>
    <row r="30" spans="1:13" x14ac:dyDescent="0.3">
      <c r="A30" s="114">
        <f t="shared" si="4"/>
        <v>46113</v>
      </c>
      <c r="B30" s="99">
        <f t="shared" si="5"/>
        <v>16</v>
      </c>
      <c r="C30" s="88">
        <f t="shared" si="6"/>
        <v>51900.899673000014</v>
      </c>
      <c r="D30" s="115">
        <f t="shared" si="8"/>
        <v>250.85434841950001</v>
      </c>
      <c r="E30" s="115">
        <f t="shared" si="9"/>
        <v>1035.243409915332</v>
      </c>
      <c r="F30" s="115">
        <f t="shared" si="7"/>
        <v>1286.097758334832</v>
      </c>
      <c r="G30" s="88">
        <f t="shared" si="3"/>
        <v>50865.656263084682</v>
      </c>
    </row>
    <row r="31" spans="1:13" x14ac:dyDescent="0.3">
      <c r="A31" s="114">
        <f t="shared" si="4"/>
        <v>46143</v>
      </c>
      <c r="B31" s="99">
        <f t="shared" si="5"/>
        <v>17</v>
      </c>
      <c r="C31" s="88">
        <f t="shared" si="6"/>
        <v>50865.656263084682</v>
      </c>
      <c r="D31" s="115">
        <f t="shared" si="8"/>
        <v>245.85067193824253</v>
      </c>
      <c r="E31" s="115">
        <f t="shared" si="9"/>
        <v>1040.2470863965893</v>
      </c>
      <c r="F31" s="115">
        <f t="shared" si="7"/>
        <v>1286.097758334832</v>
      </c>
      <c r="G31" s="88">
        <f t="shared" si="3"/>
        <v>49825.409176688096</v>
      </c>
    </row>
    <row r="32" spans="1:13" x14ac:dyDescent="0.3">
      <c r="A32" s="114">
        <f t="shared" si="4"/>
        <v>46174</v>
      </c>
      <c r="B32" s="99">
        <f t="shared" si="5"/>
        <v>18</v>
      </c>
      <c r="C32" s="88">
        <f t="shared" si="6"/>
        <v>49825.409176688096</v>
      </c>
      <c r="D32" s="115">
        <f t="shared" si="8"/>
        <v>240.82281102065903</v>
      </c>
      <c r="E32" s="115">
        <f t="shared" si="9"/>
        <v>1045.274947314173</v>
      </c>
      <c r="F32" s="115">
        <f t="shared" si="7"/>
        <v>1286.097758334832</v>
      </c>
      <c r="G32" s="88">
        <f t="shared" si="3"/>
        <v>48780.134229373922</v>
      </c>
    </row>
    <row r="33" spans="1:7" x14ac:dyDescent="0.3">
      <c r="A33" s="114">
        <f t="shared" si="4"/>
        <v>46204</v>
      </c>
      <c r="B33" s="99">
        <f t="shared" si="5"/>
        <v>19</v>
      </c>
      <c r="C33" s="88">
        <f t="shared" si="6"/>
        <v>48780.134229373922</v>
      </c>
      <c r="D33" s="115">
        <f t="shared" si="8"/>
        <v>235.77064877530719</v>
      </c>
      <c r="E33" s="115">
        <f t="shared" si="9"/>
        <v>1050.3271095595248</v>
      </c>
      <c r="F33" s="115">
        <f t="shared" si="7"/>
        <v>1286.097758334832</v>
      </c>
      <c r="G33" s="88">
        <f t="shared" si="3"/>
        <v>47729.807119814395</v>
      </c>
    </row>
    <row r="34" spans="1:7" x14ac:dyDescent="0.3">
      <c r="A34" s="114">
        <f t="shared" si="4"/>
        <v>46235</v>
      </c>
      <c r="B34" s="99">
        <f t="shared" si="5"/>
        <v>20</v>
      </c>
      <c r="C34" s="88">
        <f t="shared" si="6"/>
        <v>47729.807119814395</v>
      </c>
      <c r="D34" s="115">
        <f t="shared" si="8"/>
        <v>230.69406774576947</v>
      </c>
      <c r="E34" s="115">
        <f t="shared" si="9"/>
        <v>1055.4036905890625</v>
      </c>
      <c r="F34" s="115">
        <f t="shared" si="7"/>
        <v>1286.097758334832</v>
      </c>
      <c r="G34" s="88">
        <f t="shared" si="3"/>
        <v>46674.403429225335</v>
      </c>
    </row>
    <row r="35" spans="1:7" x14ac:dyDescent="0.3">
      <c r="A35" s="114">
        <f t="shared" si="4"/>
        <v>46266</v>
      </c>
      <c r="B35" s="99">
        <f t="shared" si="5"/>
        <v>21</v>
      </c>
      <c r="C35" s="88">
        <f t="shared" si="6"/>
        <v>46674.403429225335</v>
      </c>
      <c r="D35" s="115">
        <f t="shared" si="8"/>
        <v>225.59294990792239</v>
      </c>
      <c r="E35" s="115">
        <f t="shared" si="9"/>
        <v>1060.5048084269097</v>
      </c>
      <c r="F35" s="115">
        <f t="shared" si="7"/>
        <v>1286.0977583348322</v>
      </c>
      <c r="G35" s="88">
        <f t="shared" si="3"/>
        <v>45613.898620798427</v>
      </c>
    </row>
    <row r="36" spans="1:7" x14ac:dyDescent="0.3">
      <c r="A36" s="114">
        <f t="shared" si="4"/>
        <v>46296</v>
      </c>
      <c r="B36" s="99">
        <f t="shared" si="5"/>
        <v>22</v>
      </c>
      <c r="C36" s="88">
        <f t="shared" si="6"/>
        <v>45613.898620798427</v>
      </c>
      <c r="D36" s="115">
        <f t="shared" si="8"/>
        <v>220.46717666719229</v>
      </c>
      <c r="E36" s="115">
        <f t="shared" si="9"/>
        <v>1065.6305816676397</v>
      </c>
      <c r="F36" s="115">
        <f t="shared" si="7"/>
        <v>1286.097758334832</v>
      </c>
      <c r="G36" s="88">
        <f t="shared" si="3"/>
        <v>44548.268039130788</v>
      </c>
    </row>
    <row r="37" spans="1:7" x14ac:dyDescent="0.3">
      <c r="A37" s="114">
        <f t="shared" si="4"/>
        <v>46327</v>
      </c>
      <c r="B37" s="99">
        <f t="shared" si="5"/>
        <v>23</v>
      </c>
      <c r="C37" s="88">
        <f t="shared" si="6"/>
        <v>44548.268039130788</v>
      </c>
      <c r="D37" s="115">
        <f t="shared" si="8"/>
        <v>215.31662885579871</v>
      </c>
      <c r="E37" s="115">
        <f t="shared" si="9"/>
        <v>1070.7811294790333</v>
      </c>
      <c r="F37" s="115">
        <f t="shared" si="7"/>
        <v>1286.097758334832</v>
      </c>
      <c r="G37" s="88">
        <f t="shared" si="3"/>
        <v>43477.486909651758</v>
      </c>
    </row>
    <row r="38" spans="1:7" x14ac:dyDescent="0.3">
      <c r="A38" s="114">
        <f t="shared" si="4"/>
        <v>46357</v>
      </c>
      <c r="B38" s="99">
        <f t="shared" si="5"/>
        <v>24</v>
      </c>
      <c r="C38" s="88">
        <f t="shared" si="6"/>
        <v>43477.486909651758</v>
      </c>
      <c r="D38" s="115">
        <f t="shared" si="8"/>
        <v>210.14118672998339</v>
      </c>
      <c r="E38" s="115">
        <f t="shared" si="9"/>
        <v>1075.9565716048485</v>
      </c>
      <c r="F38" s="115">
        <f t="shared" si="7"/>
        <v>1286.097758334832</v>
      </c>
      <c r="G38" s="88">
        <f t="shared" si="3"/>
        <v>42401.530338046912</v>
      </c>
    </row>
    <row r="39" spans="1:7" x14ac:dyDescent="0.3">
      <c r="A39" s="114">
        <f t="shared" si="4"/>
        <v>46388</v>
      </c>
      <c r="B39" s="99">
        <f t="shared" si="5"/>
        <v>25</v>
      </c>
      <c r="C39" s="88">
        <f t="shared" si="6"/>
        <v>42401.530338046912</v>
      </c>
      <c r="D39" s="115">
        <f t="shared" si="8"/>
        <v>204.94072996722662</v>
      </c>
      <c r="E39" s="115">
        <f t="shared" si="9"/>
        <v>1081.1570283676053</v>
      </c>
      <c r="F39" s="115">
        <f t="shared" si="7"/>
        <v>1286.097758334832</v>
      </c>
      <c r="G39" s="88">
        <f t="shared" si="3"/>
        <v>41320.373309679308</v>
      </c>
    </row>
    <row r="40" spans="1:7" x14ac:dyDescent="0.3">
      <c r="A40" s="114">
        <f t="shared" si="4"/>
        <v>46419</v>
      </c>
      <c r="B40" s="99">
        <f t="shared" si="5"/>
        <v>26</v>
      </c>
      <c r="C40" s="88">
        <f t="shared" si="6"/>
        <v>41320.373309679308</v>
      </c>
      <c r="D40" s="115">
        <f t="shared" si="8"/>
        <v>199.71513766344987</v>
      </c>
      <c r="E40" s="115">
        <f t="shared" si="9"/>
        <v>1086.382620671382</v>
      </c>
      <c r="F40" s="115">
        <f t="shared" si="7"/>
        <v>1286.097758334832</v>
      </c>
      <c r="G40" s="88">
        <f t="shared" si="3"/>
        <v>40233.990689007929</v>
      </c>
    </row>
    <row r="41" spans="1:7" x14ac:dyDescent="0.3">
      <c r="A41" s="114">
        <f t="shared" si="4"/>
        <v>46447</v>
      </c>
      <c r="B41" s="99">
        <f t="shared" si="5"/>
        <v>27</v>
      </c>
      <c r="C41" s="88">
        <f t="shared" si="6"/>
        <v>40233.990689007929</v>
      </c>
      <c r="D41" s="115">
        <f t="shared" si="8"/>
        <v>194.46428833020485</v>
      </c>
      <c r="E41" s="115">
        <f t="shared" si="9"/>
        <v>1091.633470004627</v>
      </c>
      <c r="F41" s="115">
        <f t="shared" si="7"/>
        <v>1286.097758334832</v>
      </c>
      <c r="G41" s="88">
        <f t="shared" si="3"/>
        <v>39142.357219003301</v>
      </c>
    </row>
    <row r="42" spans="1:7" x14ac:dyDescent="0.3">
      <c r="A42" s="114">
        <f t="shared" si="4"/>
        <v>46478</v>
      </c>
      <c r="B42" s="99">
        <f t="shared" si="5"/>
        <v>28</v>
      </c>
      <c r="C42" s="88">
        <f t="shared" si="6"/>
        <v>39142.357219003301</v>
      </c>
      <c r="D42" s="115">
        <f t="shared" si="8"/>
        <v>189.18805989184915</v>
      </c>
      <c r="E42" s="115">
        <f t="shared" si="9"/>
        <v>1096.909698442983</v>
      </c>
      <c r="F42" s="115">
        <f t="shared" si="7"/>
        <v>1286.0977583348322</v>
      </c>
      <c r="G42" s="88">
        <f t="shared" si="3"/>
        <v>38045.447520560316</v>
      </c>
    </row>
    <row r="43" spans="1:7" x14ac:dyDescent="0.3">
      <c r="A43" s="114">
        <f t="shared" si="4"/>
        <v>46508</v>
      </c>
      <c r="B43" s="99">
        <f t="shared" si="5"/>
        <v>29</v>
      </c>
      <c r="C43" s="88">
        <f t="shared" si="6"/>
        <v>38045.447520560316</v>
      </c>
      <c r="D43" s="115">
        <f t="shared" si="8"/>
        <v>183.88632968270807</v>
      </c>
      <c r="E43" s="115">
        <f t="shared" si="9"/>
        <v>1102.2114286521239</v>
      </c>
      <c r="F43" s="115">
        <f t="shared" si="7"/>
        <v>1286.097758334832</v>
      </c>
      <c r="G43" s="88">
        <f t="shared" si="3"/>
        <v>36943.236091908191</v>
      </c>
    </row>
    <row r="44" spans="1:7" x14ac:dyDescent="0.3">
      <c r="A44" s="114">
        <f t="shared" si="4"/>
        <v>46539</v>
      </c>
      <c r="B44" s="99">
        <f t="shared" si="5"/>
        <v>30</v>
      </c>
      <c r="C44" s="88">
        <f t="shared" si="6"/>
        <v>36943.236091908191</v>
      </c>
      <c r="D44" s="115">
        <f t="shared" si="8"/>
        <v>178.55897444422283</v>
      </c>
      <c r="E44" s="115">
        <f t="shared" si="9"/>
        <v>1107.5387838906092</v>
      </c>
      <c r="F44" s="115">
        <f t="shared" si="7"/>
        <v>1286.0977583348322</v>
      </c>
      <c r="G44" s="88">
        <f t="shared" si="3"/>
        <v>35835.697308017581</v>
      </c>
    </row>
    <row r="45" spans="1:7" x14ac:dyDescent="0.3">
      <c r="A45" s="114">
        <f t="shared" si="4"/>
        <v>46569</v>
      </c>
      <c r="B45" s="99">
        <f t="shared" si="5"/>
        <v>31</v>
      </c>
      <c r="C45" s="88">
        <f t="shared" si="6"/>
        <v>35835.697308017581</v>
      </c>
      <c r="D45" s="115">
        <f t="shared" si="8"/>
        <v>173.20587032208485</v>
      </c>
      <c r="E45" s="115">
        <f t="shared" si="9"/>
        <v>1112.8918880127471</v>
      </c>
      <c r="F45" s="115">
        <f t="shared" si="7"/>
        <v>1286.097758334832</v>
      </c>
      <c r="G45" s="88">
        <f t="shared" si="3"/>
        <v>34722.805420004835</v>
      </c>
    </row>
    <row r="46" spans="1:7" x14ac:dyDescent="0.3">
      <c r="A46" s="114">
        <f t="shared" si="4"/>
        <v>46600</v>
      </c>
      <c r="B46" s="99">
        <f t="shared" si="5"/>
        <v>32</v>
      </c>
      <c r="C46" s="88">
        <f t="shared" si="6"/>
        <v>34722.805420004835</v>
      </c>
      <c r="D46" s="115">
        <f t="shared" si="8"/>
        <v>167.82689286335656</v>
      </c>
      <c r="E46" s="115">
        <f t="shared" si="9"/>
        <v>1118.2708654714754</v>
      </c>
      <c r="F46" s="115">
        <f t="shared" si="7"/>
        <v>1286.097758334832</v>
      </c>
      <c r="G46" s="88">
        <f t="shared" si="3"/>
        <v>33604.534554533362</v>
      </c>
    </row>
    <row r="47" spans="1:7" x14ac:dyDescent="0.3">
      <c r="A47" s="114">
        <f t="shared" si="4"/>
        <v>46631</v>
      </c>
      <c r="B47" s="99">
        <f t="shared" si="5"/>
        <v>33</v>
      </c>
      <c r="C47" s="88">
        <f t="shared" si="6"/>
        <v>33604.534554533362</v>
      </c>
      <c r="D47" s="115">
        <f t="shared" si="8"/>
        <v>162.42191701357783</v>
      </c>
      <c r="E47" s="115">
        <f t="shared" si="9"/>
        <v>1123.6758413212542</v>
      </c>
      <c r="F47" s="115">
        <f t="shared" si="7"/>
        <v>1286.097758334832</v>
      </c>
      <c r="G47" s="88">
        <f t="shared" si="3"/>
        <v>32480.858713212107</v>
      </c>
    </row>
    <row r="48" spans="1:7" x14ac:dyDescent="0.3">
      <c r="A48" s="114">
        <f t="shared" si="4"/>
        <v>46661</v>
      </c>
      <c r="B48" s="99">
        <f t="shared" si="5"/>
        <v>34</v>
      </c>
      <c r="C48" s="88">
        <f t="shared" si="6"/>
        <v>32480.858713212107</v>
      </c>
      <c r="D48" s="115">
        <f t="shared" si="8"/>
        <v>156.99081711385838</v>
      </c>
      <c r="E48" s="115">
        <f t="shared" si="9"/>
        <v>1129.1069412209736</v>
      </c>
      <c r="F48" s="115">
        <f t="shared" si="7"/>
        <v>1286.097758334832</v>
      </c>
      <c r="G48" s="88">
        <f t="shared" si="3"/>
        <v>31351.751771991134</v>
      </c>
    </row>
    <row r="49" spans="1:7" x14ac:dyDescent="0.3">
      <c r="A49" s="114">
        <f t="shared" si="4"/>
        <v>46692</v>
      </c>
      <c r="B49" s="99">
        <f t="shared" si="5"/>
        <v>35</v>
      </c>
      <c r="C49" s="88">
        <f t="shared" si="6"/>
        <v>31351.751771991134</v>
      </c>
      <c r="D49" s="115">
        <f t="shared" si="8"/>
        <v>151.53346689795703</v>
      </c>
      <c r="E49" s="115">
        <f t="shared" si="9"/>
        <v>1134.564291436875</v>
      </c>
      <c r="F49" s="115">
        <f t="shared" si="7"/>
        <v>1286.097758334832</v>
      </c>
      <c r="G49" s="88">
        <f t="shared" si="3"/>
        <v>30217.187480554257</v>
      </c>
    </row>
    <row r="50" spans="1:7" x14ac:dyDescent="0.3">
      <c r="A50" s="114">
        <f t="shared" si="4"/>
        <v>46722</v>
      </c>
      <c r="B50" s="99">
        <f t="shared" si="5"/>
        <v>36</v>
      </c>
      <c r="C50" s="88">
        <f t="shared" si="6"/>
        <v>30217.187480554257</v>
      </c>
      <c r="D50" s="115">
        <f t="shared" si="8"/>
        <v>146.04973948934546</v>
      </c>
      <c r="E50" s="115">
        <f t="shared" si="9"/>
        <v>1140.0480188454867</v>
      </c>
      <c r="F50" s="115">
        <f t="shared" si="7"/>
        <v>1286.0977583348322</v>
      </c>
      <c r="G50" s="88">
        <f t="shared" si="3"/>
        <v>29077.139461708772</v>
      </c>
    </row>
    <row r="51" spans="1:7" x14ac:dyDescent="0.3">
      <c r="A51" s="114">
        <f t="shared" si="4"/>
        <v>46753</v>
      </c>
      <c r="B51" s="99">
        <f t="shared" si="5"/>
        <v>37</v>
      </c>
      <c r="C51" s="88">
        <f t="shared" si="6"/>
        <v>29077.139461708772</v>
      </c>
      <c r="D51" s="115">
        <f t="shared" si="8"/>
        <v>140.53950739825893</v>
      </c>
      <c r="E51" s="115">
        <f t="shared" si="9"/>
        <v>1145.5582509365731</v>
      </c>
      <c r="F51" s="115">
        <f t="shared" si="7"/>
        <v>1286.0977583348322</v>
      </c>
      <c r="G51" s="88">
        <f t="shared" si="3"/>
        <v>27931.581210772198</v>
      </c>
    </row>
    <row r="52" spans="1:7" x14ac:dyDescent="0.3">
      <c r="A52" s="114">
        <f t="shared" si="4"/>
        <v>46784</v>
      </c>
      <c r="B52" s="99">
        <f t="shared" si="5"/>
        <v>38</v>
      </c>
      <c r="C52" s="88">
        <f t="shared" si="6"/>
        <v>27931.581210772198</v>
      </c>
      <c r="D52" s="115">
        <f t="shared" si="8"/>
        <v>135.00264251873216</v>
      </c>
      <c r="E52" s="115">
        <f t="shared" si="9"/>
        <v>1151.0951158160997</v>
      </c>
      <c r="F52" s="115">
        <f t="shared" si="7"/>
        <v>1286.0977583348317</v>
      </c>
      <c r="G52" s="88">
        <f t="shared" si="3"/>
        <v>26780.486094956097</v>
      </c>
    </row>
    <row r="53" spans="1:7" x14ac:dyDescent="0.3">
      <c r="A53" s="114">
        <f t="shared" si="4"/>
        <v>46813</v>
      </c>
      <c r="B53" s="99">
        <f t="shared" si="5"/>
        <v>39</v>
      </c>
      <c r="C53" s="88">
        <f t="shared" si="6"/>
        <v>26780.486094956097</v>
      </c>
      <c r="D53" s="115">
        <f t="shared" si="8"/>
        <v>129.43901612562101</v>
      </c>
      <c r="E53" s="115">
        <f t="shared" si="9"/>
        <v>1156.6587422092111</v>
      </c>
      <c r="F53" s="115">
        <f t="shared" si="7"/>
        <v>1286.0977583348322</v>
      </c>
      <c r="G53" s="88">
        <f t="shared" si="3"/>
        <v>25623.827352746885</v>
      </c>
    </row>
    <row r="54" spans="1:7" x14ac:dyDescent="0.3">
      <c r="A54" s="114">
        <f t="shared" si="4"/>
        <v>46844</v>
      </c>
      <c r="B54" s="99">
        <f t="shared" si="5"/>
        <v>40</v>
      </c>
      <c r="C54" s="88">
        <f t="shared" si="6"/>
        <v>25623.827352746885</v>
      </c>
      <c r="D54" s="115">
        <f t="shared" si="8"/>
        <v>123.84849887160981</v>
      </c>
      <c r="E54" s="115">
        <f t="shared" si="9"/>
        <v>1162.2492594632222</v>
      </c>
      <c r="F54" s="115">
        <f t="shared" si="7"/>
        <v>1286.097758334832</v>
      </c>
      <c r="G54" s="88">
        <f t="shared" si="3"/>
        <v>24461.578093283664</v>
      </c>
    </row>
    <row r="55" spans="1:7" x14ac:dyDescent="0.3">
      <c r="A55" s="114">
        <f t="shared" si="4"/>
        <v>46874</v>
      </c>
      <c r="B55" s="99">
        <f t="shared" si="5"/>
        <v>41</v>
      </c>
      <c r="C55" s="88">
        <f t="shared" si="6"/>
        <v>24461.578093283664</v>
      </c>
      <c r="D55" s="115">
        <f t="shared" si="8"/>
        <v>118.23096078420427</v>
      </c>
      <c r="E55" s="115">
        <f t="shared" si="9"/>
        <v>1167.8667975506278</v>
      </c>
      <c r="F55" s="115">
        <f t="shared" si="7"/>
        <v>1286.097758334832</v>
      </c>
      <c r="G55" s="88">
        <f t="shared" si="3"/>
        <v>23293.711295733036</v>
      </c>
    </row>
    <row r="56" spans="1:7" x14ac:dyDescent="0.3">
      <c r="A56" s="114">
        <f t="shared" si="4"/>
        <v>46905</v>
      </c>
      <c r="B56" s="99">
        <f t="shared" si="5"/>
        <v>42</v>
      </c>
      <c r="C56" s="88">
        <f t="shared" si="6"/>
        <v>23293.711295733036</v>
      </c>
      <c r="D56" s="115">
        <f t="shared" si="8"/>
        <v>112.58627126270953</v>
      </c>
      <c r="E56" s="115">
        <f t="shared" si="9"/>
        <v>1173.5114870721225</v>
      </c>
      <c r="F56" s="115">
        <f t="shared" si="7"/>
        <v>1286.097758334832</v>
      </c>
      <c r="G56" s="88">
        <f t="shared" si="3"/>
        <v>22120.199808660913</v>
      </c>
    </row>
    <row r="57" spans="1:7" x14ac:dyDescent="0.3">
      <c r="A57" s="114">
        <f t="shared" si="4"/>
        <v>46935</v>
      </c>
      <c r="B57" s="99">
        <f t="shared" si="5"/>
        <v>43</v>
      </c>
      <c r="C57" s="88">
        <f t="shared" si="6"/>
        <v>22120.199808660913</v>
      </c>
      <c r="D57" s="115">
        <f t="shared" si="8"/>
        <v>106.91429907519431</v>
      </c>
      <c r="E57" s="115">
        <f t="shared" si="9"/>
        <v>1179.1834592596379</v>
      </c>
      <c r="F57" s="115">
        <f t="shared" si="7"/>
        <v>1286.0977583348322</v>
      </c>
      <c r="G57" s="88">
        <f t="shared" si="3"/>
        <v>20941.016349401274</v>
      </c>
    </row>
    <row r="58" spans="1:7" x14ac:dyDescent="0.3">
      <c r="A58" s="114">
        <f t="shared" si="4"/>
        <v>46966</v>
      </c>
      <c r="B58" s="99">
        <f t="shared" si="5"/>
        <v>44</v>
      </c>
      <c r="C58" s="88">
        <f t="shared" si="6"/>
        <v>20941.016349401274</v>
      </c>
      <c r="D58" s="115">
        <f t="shared" si="8"/>
        <v>101.2149123554394</v>
      </c>
      <c r="E58" s="115">
        <f t="shared" si="9"/>
        <v>1184.8828459793926</v>
      </c>
      <c r="F58" s="115">
        <f t="shared" si="7"/>
        <v>1286.097758334832</v>
      </c>
      <c r="G58" s="88">
        <f t="shared" si="3"/>
        <v>19756.133503421883</v>
      </c>
    </row>
    <row r="59" spans="1:7" x14ac:dyDescent="0.3">
      <c r="A59" s="114">
        <f t="shared" si="4"/>
        <v>46997</v>
      </c>
      <c r="B59" s="99">
        <f t="shared" si="5"/>
        <v>45</v>
      </c>
      <c r="C59" s="88">
        <f t="shared" si="6"/>
        <v>19756.133503421883</v>
      </c>
      <c r="D59" s="115">
        <f t="shared" si="8"/>
        <v>95.487978599872321</v>
      </c>
      <c r="E59" s="115">
        <f t="shared" si="9"/>
        <v>1190.6097797349598</v>
      </c>
      <c r="F59" s="115">
        <f t="shared" si="7"/>
        <v>1286.0977583348322</v>
      </c>
      <c r="G59" s="88">
        <f t="shared" si="3"/>
        <v>18565.523723686922</v>
      </c>
    </row>
    <row r="60" spans="1:7" x14ac:dyDescent="0.3">
      <c r="A60" s="114">
        <f t="shared" si="4"/>
        <v>47027</v>
      </c>
      <c r="B60" s="99">
        <f t="shared" si="5"/>
        <v>46</v>
      </c>
      <c r="C60" s="88">
        <f t="shared" si="6"/>
        <v>18565.523723686922</v>
      </c>
      <c r="D60" s="115">
        <f t="shared" si="8"/>
        <v>89.733364664486686</v>
      </c>
      <c r="E60" s="115">
        <f t="shared" si="9"/>
        <v>1196.3643936703454</v>
      </c>
      <c r="F60" s="115">
        <f t="shared" si="7"/>
        <v>1286.0977583348322</v>
      </c>
      <c r="G60" s="88">
        <f t="shared" si="3"/>
        <v>17369.159330016577</v>
      </c>
    </row>
    <row r="61" spans="1:7" x14ac:dyDescent="0.3">
      <c r="A61" s="114">
        <f t="shared" si="4"/>
        <v>47058</v>
      </c>
      <c r="B61" s="99">
        <f t="shared" si="5"/>
        <v>47</v>
      </c>
      <c r="C61" s="88">
        <f t="shared" si="6"/>
        <v>17369.159330016577</v>
      </c>
      <c r="D61" s="115">
        <f t="shared" si="8"/>
        <v>83.950936761746675</v>
      </c>
      <c r="E61" s="115">
        <f t="shared" si="9"/>
        <v>1202.1468215730854</v>
      </c>
      <c r="F61" s="115">
        <f t="shared" si="7"/>
        <v>1286.0977583348322</v>
      </c>
      <c r="G61" s="88">
        <f t="shared" si="3"/>
        <v>16167.012508443491</v>
      </c>
    </row>
    <row r="62" spans="1:7" x14ac:dyDescent="0.3">
      <c r="A62" s="114">
        <f t="shared" si="4"/>
        <v>47088</v>
      </c>
      <c r="B62" s="99">
        <f t="shared" si="5"/>
        <v>48</v>
      </c>
      <c r="C62" s="88">
        <f t="shared" si="6"/>
        <v>16167.012508443491</v>
      </c>
      <c r="D62" s="115">
        <f t="shared" si="8"/>
        <v>78.140560457476766</v>
      </c>
      <c r="E62" s="115">
        <f t="shared" si="9"/>
        <v>1207.9571978773554</v>
      </c>
      <c r="F62" s="115">
        <f t="shared" si="7"/>
        <v>1286.0977583348322</v>
      </c>
      <c r="G62" s="88">
        <f t="shared" si="3"/>
        <v>14959.055310566137</v>
      </c>
    </row>
    <row r="63" spans="1:7" x14ac:dyDescent="0.3">
      <c r="A63" s="114">
        <f t="shared" si="4"/>
        <v>47119</v>
      </c>
      <c r="B63" s="99">
        <f t="shared" si="5"/>
        <v>49</v>
      </c>
      <c r="C63" s="88">
        <f t="shared" si="6"/>
        <v>14959.055310566137</v>
      </c>
      <c r="D63" s="115">
        <f t="shared" si="8"/>
        <v>72.302100667736212</v>
      </c>
      <c r="E63" s="115">
        <f t="shared" si="9"/>
        <v>1213.7956576670958</v>
      </c>
      <c r="F63" s="115">
        <f t="shared" si="7"/>
        <v>1286.097758334832</v>
      </c>
      <c r="G63" s="88">
        <f t="shared" si="3"/>
        <v>13745.25965289904</v>
      </c>
    </row>
    <row r="64" spans="1:7" x14ac:dyDescent="0.3">
      <c r="A64" s="114">
        <f t="shared" si="4"/>
        <v>47150</v>
      </c>
      <c r="B64" s="99">
        <f t="shared" si="5"/>
        <v>50</v>
      </c>
      <c r="C64" s="88">
        <f t="shared" si="6"/>
        <v>13745.25965289904</v>
      </c>
      <c r="D64" s="115">
        <f t="shared" si="8"/>
        <v>66.435421655678581</v>
      </c>
      <c r="E64" s="115">
        <f t="shared" si="9"/>
        <v>1219.6623366791534</v>
      </c>
      <c r="F64" s="115">
        <f t="shared" si="7"/>
        <v>1286.097758334832</v>
      </c>
      <c r="G64" s="88">
        <f t="shared" si="3"/>
        <v>12525.597316219886</v>
      </c>
    </row>
    <row r="65" spans="1:7" x14ac:dyDescent="0.3">
      <c r="A65" s="114">
        <f t="shared" si="4"/>
        <v>47178</v>
      </c>
      <c r="B65" s="99">
        <f t="shared" si="5"/>
        <v>51</v>
      </c>
      <c r="C65" s="88">
        <f t="shared" si="6"/>
        <v>12525.597316219886</v>
      </c>
      <c r="D65" s="115">
        <f t="shared" si="8"/>
        <v>60.540387028396012</v>
      </c>
      <c r="E65" s="115">
        <f t="shared" si="9"/>
        <v>1225.5573713064359</v>
      </c>
      <c r="F65" s="115">
        <f t="shared" si="7"/>
        <v>1286.097758334832</v>
      </c>
      <c r="G65" s="88">
        <f t="shared" si="3"/>
        <v>11300.039944913449</v>
      </c>
    </row>
    <row r="66" spans="1:7" x14ac:dyDescent="0.3">
      <c r="A66" s="114">
        <f t="shared" si="4"/>
        <v>47209</v>
      </c>
      <c r="B66" s="99">
        <f t="shared" si="5"/>
        <v>52</v>
      </c>
      <c r="C66" s="88">
        <f t="shared" si="6"/>
        <v>11300.039944913449</v>
      </c>
      <c r="D66" s="115">
        <f t="shared" si="8"/>
        <v>54.616859733748235</v>
      </c>
      <c r="E66" s="115">
        <f t="shared" si="9"/>
        <v>1231.4808986010837</v>
      </c>
      <c r="F66" s="115">
        <f t="shared" si="7"/>
        <v>1286.097758334832</v>
      </c>
      <c r="G66" s="88">
        <f t="shared" si="3"/>
        <v>10068.559046312366</v>
      </c>
    </row>
    <row r="67" spans="1:7" x14ac:dyDescent="0.3">
      <c r="A67" s="114">
        <f t="shared" si="4"/>
        <v>47239</v>
      </c>
      <c r="B67" s="99">
        <f t="shared" si="5"/>
        <v>53</v>
      </c>
      <c r="C67" s="88">
        <f t="shared" si="6"/>
        <v>10068.559046312366</v>
      </c>
      <c r="D67" s="115">
        <f t="shared" si="8"/>
        <v>48.664702057176335</v>
      </c>
      <c r="E67" s="115">
        <f t="shared" si="9"/>
        <v>1237.4330562776559</v>
      </c>
      <c r="F67" s="115">
        <f t="shared" si="7"/>
        <v>1286.0977583348322</v>
      </c>
      <c r="G67" s="88">
        <f t="shared" si="3"/>
        <v>8831.1259900347104</v>
      </c>
    </row>
    <row r="68" spans="1:7" x14ac:dyDescent="0.3">
      <c r="A68" s="114">
        <f t="shared" si="4"/>
        <v>47270</v>
      </c>
      <c r="B68" s="99">
        <f t="shared" si="5"/>
        <v>54</v>
      </c>
      <c r="C68" s="88">
        <f t="shared" si="6"/>
        <v>8831.1259900347104</v>
      </c>
      <c r="D68" s="115">
        <f t="shared" si="8"/>
        <v>42.683775618501009</v>
      </c>
      <c r="E68" s="115">
        <f t="shared" si="9"/>
        <v>1243.413982716331</v>
      </c>
      <c r="F68" s="115">
        <f t="shared" si="7"/>
        <v>1286.097758334832</v>
      </c>
      <c r="G68" s="88">
        <f t="shared" si="3"/>
        <v>7587.7120073183796</v>
      </c>
    </row>
    <row r="69" spans="1:7" x14ac:dyDescent="0.3">
      <c r="A69" s="114">
        <f t="shared" si="4"/>
        <v>47300</v>
      </c>
      <c r="B69" s="99">
        <f t="shared" si="5"/>
        <v>55</v>
      </c>
      <c r="C69" s="88">
        <f t="shared" si="6"/>
        <v>7587.7120073183796</v>
      </c>
      <c r="D69" s="115">
        <f t="shared" si="8"/>
        <v>36.6739413687054</v>
      </c>
      <c r="E69" s="115">
        <f t="shared" si="9"/>
        <v>1249.4238169661267</v>
      </c>
      <c r="F69" s="115">
        <f t="shared" si="7"/>
        <v>1286.097758334832</v>
      </c>
      <c r="G69" s="88">
        <f t="shared" si="3"/>
        <v>6338.288190352253</v>
      </c>
    </row>
    <row r="70" spans="1:7" x14ac:dyDescent="0.3">
      <c r="A70" s="114">
        <f t="shared" si="4"/>
        <v>47331</v>
      </c>
      <c r="B70" s="99">
        <f t="shared" si="5"/>
        <v>56</v>
      </c>
      <c r="C70" s="88">
        <f t="shared" si="6"/>
        <v>6338.288190352253</v>
      </c>
      <c r="D70" s="115">
        <f t="shared" si="8"/>
        <v>30.635059586702454</v>
      </c>
      <c r="E70" s="115">
        <f t="shared" si="9"/>
        <v>1255.4626987481295</v>
      </c>
      <c r="F70" s="115">
        <f t="shared" si="7"/>
        <v>1286.097758334832</v>
      </c>
      <c r="G70" s="88">
        <f t="shared" si="3"/>
        <v>5082.8254916041233</v>
      </c>
    </row>
    <row r="71" spans="1:7" x14ac:dyDescent="0.3">
      <c r="A71" s="114">
        <f t="shared" si="4"/>
        <v>47362</v>
      </c>
      <c r="B71" s="99">
        <f t="shared" si="5"/>
        <v>57</v>
      </c>
      <c r="C71" s="88">
        <f t="shared" si="6"/>
        <v>5082.8254916041233</v>
      </c>
      <c r="D71" s="115">
        <f t="shared" si="8"/>
        <v>24.566989876086495</v>
      </c>
      <c r="E71" s="115">
        <f t="shared" si="9"/>
        <v>1261.5307684587456</v>
      </c>
      <c r="F71" s="115">
        <f t="shared" si="7"/>
        <v>1286.0977583348322</v>
      </c>
      <c r="G71" s="88">
        <f t="shared" si="3"/>
        <v>3821.2947231453777</v>
      </c>
    </row>
    <row r="72" spans="1:7" x14ac:dyDescent="0.3">
      <c r="A72" s="114">
        <f t="shared" si="4"/>
        <v>47392</v>
      </c>
      <c r="B72" s="99">
        <f t="shared" si="5"/>
        <v>58</v>
      </c>
      <c r="C72" s="88">
        <f t="shared" si="6"/>
        <v>3821.2947231453777</v>
      </c>
      <c r="D72" s="115">
        <f t="shared" si="8"/>
        <v>18.469591161869225</v>
      </c>
      <c r="E72" s="115">
        <f t="shared" si="9"/>
        <v>1267.6281671729628</v>
      </c>
      <c r="F72" s="115">
        <f t="shared" si="7"/>
        <v>1286.097758334832</v>
      </c>
      <c r="G72" s="88">
        <f t="shared" si="3"/>
        <v>2553.6665559724152</v>
      </c>
    </row>
    <row r="73" spans="1:7" x14ac:dyDescent="0.3">
      <c r="A73" s="114">
        <f t="shared" si="4"/>
        <v>47423</v>
      </c>
      <c r="B73" s="99">
        <f t="shared" si="5"/>
        <v>59</v>
      </c>
      <c r="C73" s="88">
        <f t="shared" si="6"/>
        <v>2553.6665559724152</v>
      </c>
      <c r="D73" s="115">
        <f t="shared" si="8"/>
        <v>12.342721687199907</v>
      </c>
      <c r="E73" s="115">
        <f t="shared" si="9"/>
        <v>1273.7550366476319</v>
      </c>
      <c r="F73" s="115">
        <f t="shared" si="7"/>
        <v>1286.0977583348317</v>
      </c>
      <c r="G73" s="88">
        <f t="shared" si="3"/>
        <v>1279.9115193247833</v>
      </c>
    </row>
    <row r="74" spans="1:7" x14ac:dyDescent="0.3">
      <c r="A74" s="114">
        <f t="shared" si="4"/>
        <v>47453</v>
      </c>
      <c r="B74" s="99">
        <f t="shared" si="5"/>
        <v>60</v>
      </c>
      <c r="C74" s="88">
        <f t="shared" si="6"/>
        <v>1279.9115193247833</v>
      </c>
      <c r="D74" s="115">
        <f t="shared" si="8"/>
        <v>6.1862390100696842</v>
      </c>
      <c r="E74" s="115">
        <f t="shared" si="9"/>
        <v>1279.9115193247624</v>
      </c>
      <c r="F74" s="115">
        <f t="shared" si="7"/>
        <v>1286.097758334832</v>
      </c>
      <c r="G74" s="88">
        <f t="shared" si="3"/>
        <v>2.0918378140777349E-11</v>
      </c>
    </row>
    <row r="75" spans="1:7" x14ac:dyDescent="0.3">
      <c r="A75" s="114" t="str">
        <f t="shared" si="4"/>
        <v/>
      </c>
      <c r="B75" s="99" t="str">
        <f t="shared" si="5"/>
        <v/>
      </c>
      <c r="C75" s="88" t="str">
        <f t="shared" si="6"/>
        <v/>
      </c>
      <c r="D75" s="115" t="str">
        <f t="shared" si="8"/>
        <v/>
      </c>
      <c r="E75" s="115" t="str">
        <f t="shared" si="9"/>
        <v/>
      </c>
      <c r="F75" s="115" t="str">
        <f t="shared" si="7"/>
        <v/>
      </c>
      <c r="G75" s="88" t="str">
        <f t="shared" si="3"/>
        <v/>
      </c>
    </row>
    <row r="76" spans="1:7" x14ac:dyDescent="0.3">
      <c r="A76" s="114" t="str">
        <f t="shared" si="4"/>
        <v/>
      </c>
      <c r="B76" s="99" t="str">
        <f t="shared" si="5"/>
        <v/>
      </c>
      <c r="C76" s="88" t="str">
        <f t="shared" si="6"/>
        <v/>
      </c>
      <c r="D76" s="115" t="str">
        <f t="shared" si="8"/>
        <v/>
      </c>
      <c r="E76" s="115" t="str">
        <f t="shared" si="9"/>
        <v/>
      </c>
      <c r="F76" s="115" t="str">
        <f t="shared" si="7"/>
        <v/>
      </c>
      <c r="G76" s="88" t="str">
        <f t="shared" si="3"/>
        <v/>
      </c>
    </row>
    <row r="77" spans="1:7" x14ac:dyDescent="0.3">
      <c r="A77" s="114" t="str">
        <f t="shared" si="4"/>
        <v/>
      </c>
      <c r="B77" s="99" t="str">
        <f t="shared" si="5"/>
        <v/>
      </c>
      <c r="C77" s="88" t="str">
        <f t="shared" si="6"/>
        <v/>
      </c>
      <c r="D77" s="115" t="str">
        <f t="shared" si="8"/>
        <v/>
      </c>
      <c r="E77" s="115" t="str">
        <f t="shared" si="9"/>
        <v/>
      </c>
      <c r="F77" s="115" t="str">
        <f t="shared" si="7"/>
        <v/>
      </c>
      <c r="G77" s="88" t="str">
        <f t="shared" si="3"/>
        <v/>
      </c>
    </row>
    <row r="78" spans="1:7" x14ac:dyDescent="0.3">
      <c r="A78" s="114" t="str">
        <f t="shared" si="4"/>
        <v/>
      </c>
      <c r="B78" s="99" t="str">
        <f t="shared" si="5"/>
        <v/>
      </c>
      <c r="C78" s="88" t="str">
        <f t="shared" si="6"/>
        <v/>
      </c>
      <c r="D78" s="115" t="str">
        <f t="shared" si="8"/>
        <v/>
      </c>
      <c r="E78" s="115" t="str">
        <f t="shared" si="9"/>
        <v/>
      </c>
      <c r="F78" s="115" t="str">
        <f t="shared" si="7"/>
        <v/>
      </c>
      <c r="G78" s="88" t="str">
        <f t="shared" si="3"/>
        <v/>
      </c>
    </row>
    <row r="79" spans="1:7" x14ac:dyDescent="0.3">
      <c r="A79" s="114" t="str">
        <f t="shared" si="4"/>
        <v/>
      </c>
      <c r="B79" s="99" t="str">
        <f t="shared" si="5"/>
        <v/>
      </c>
      <c r="C79" s="88" t="str">
        <f t="shared" si="6"/>
        <v/>
      </c>
      <c r="D79" s="115" t="str">
        <f t="shared" si="8"/>
        <v/>
      </c>
      <c r="E79" s="115" t="str">
        <f t="shared" si="9"/>
        <v/>
      </c>
      <c r="F79" s="115" t="str">
        <f t="shared" si="7"/>
        <v/>
      </c>
      <c r="G79" s="88" t="str">
        <f t="shared" si="3"/>
        <v/>
      </c>
    </row>
    <row r="80" spans="1:7" x14ac:dyDescent="0.3">
      <c r="A80" s="114" t="str">
        <f t="shared" si="4"/>
        <v/>
      </c>
      <c r="B80" s="99" t="str">
        <f t="shared" si="5"/>
        <v/>
      </c>
      <c r="C80" s="88" t="str">
        <f t="shared" si="6"/>
        <v/>
      </c>
      <c r="D80" s="115" t="str">
        <f t="shared" si="8"/>
        <v/>
      </c>
      <c r="E80" s="115" t="str">
        <f t="shared" si="9"/>
        <v/>
      </c>
      <c r="F80" s="115" t="str">
        <f t="shared" si="7"/>
        <v/>
      </c>
      <c r="G80" s="88" t="str">
        <f t="shared" ref="G80:G143" si="10">IF(B80="","",SUM(C80)-SUM(E80))</f>
        <v/>
      </c>
    </row>
    <row r="81" spans="1:7" x14ac:dyDescent="0.3">
      <c r="A81" s="114" t="str">
        <f t="shared" ref="A81:A143" si="11">IF(B81="","",EDATE(A80,1))</f>
        <v/>
      </c>
      <c r="B81" s="99" t="str">
        <f t="shared" ref="B81:B143" si="12">IF(B80="","",IF(SUM(B80)+1&lt;=$E$7,SUM(B80)+1,""))</f>
        <v/>
      </c>
      <c r="C81" s="88" t="str">
        <f t="shared" ref="C81:C143" si="13">IF(B81="","",G80)</f>
        <v/>
      </c>
      <c r="D81" s="115" t="str">
        <f t="shared" si="8"/>
        <v/>
      </c>
      <c r="E81" s="115" t="str">
        <f t="shared" si="9"/>
        <v/>
      </c>
      <c r="F81" s="115" t="str">
        <f t="shared" ref="F81:F143" si="14">IF(B81="","",SUM(D81:E81))</f>
        <v/>
      </c>
      <c r="G81" s="88" t="str">
        <f t="shared" si="10"/>
        <v/>
      </c>
    </row>
    <row r="82" spans="1:7" x14ac:dyDescent="0.3">
      <c r="A82" s="114" t="str">
        <f t="shared" si="11"/>
        <v/>
      </c>
      <c r="B82" s="99" t="str">
        <f t="shared" si="12"/>
        <v/>
      </c>
      <c r="C82" s="88" t="str">
        <f t="shared" si="13"/>
        <v/>
      </c>
      <c r="D82" s="115" t="str">
        <f t="shared" si="8"/>
        <v/>
      </c>
      <c r="E82" s="115" t="str">
        <f t="shared" si="9"/>
        <v/>
      </c>
      <c r="F82" s="115" t="str">
        <f t="shared" si="14"/>
        <v/>
      </c>
      <c r="G82" s="88" t="str">
        <f t="shared" si="10"/>
        <v/>
      </c>
    </row>
    <row r="83" spans="1:7" x14ac:dyDescent="0.3">
      <c r="A83" s="114" t="str">
        <f t="shared" si="11"/>
        <v/>
      </c>
      <c r="B83" s="99" t="str">
        <f t="shared" si="12"/>
        <v/>
      </c>
      <c r="C83" s="88" t="str">
        <f t="shared" si="13"/>
        <v/>
      </c>
      <c r="D83" s="115" t="str">
        <f t="shared" si="8"/>
        <v/>
      </c>
      <c r="E83" s="115" t="str">
        <f t="shared" si="9"/>
        <v/>
      </c>
      <c r="F83" s="115" t="str">
        <f t="shared" si="14"/>
        <v/>
      </c>
      <c r="G83" s="88" t="str">
        <f t="shared" si="10"/>
        <v/>
      </c>
    </row>
    <row r="84" spans="1:7" x14ac:dyDescent="0.3">
      <c r="A84" s="114" t="str">
        <f t="shared" si="11"/>
        <v/>
      </c>
      <c r="B84" s="99" t="str">
        <f t="shared" si="12"/>
        <v/>
      </c>
      <c r="C84" s="88" t="str">
        <f t="shared" si="13"/>
        <v/>
      </c>
      <c r="D84" s="115" t="str">
        <f t="shared" si="8"/>
        <v/>
      </c>
      <c r="E84" s="115" t="str">
        <f t="shared" si="9"/>
        <v/>
      </c>
      <c r="F84" s="115" t="str">
        <f t="shared" si="14"/>
        <v/>
      </c>
      <c r="G84" s="88" t="str">
        <f t="shared" si="10"/>
        <v/>
      </c>
    </row>
    <row r="85" spans="1:7" x14ac:dyDescent="0.3">
      <c r="A85" s="114" t="str">
        <f t="shared" si="11"/>
        <v/>
      </c>
      <c r="B85" s="99" t="str">
        <f t="shared" si="12"/>
        <v/>
      </c>
      <c r="C85" s="88" t="str">
        <f t="shared" si="13"/>
        <v/>
      </c>
      <c r="D85" s="115" t="str">
        <f t="shared" si="8"/>
        <v/>
      </c>
      <c r="E85" s="115" t="str">
        <f t="shared" si="9"/>
        <v/>
      </c>
      <c r="F85" s="115" t="str">
        <f t="shared" si="14"/>
        <v/>
      </c>
      <c r="G85" s="88" t="str">
        <f t="shared" si="10"/>
        <v/>
      </c>
    </row>
    <row r="86" spans="1:7" x14ac:dyDescent="0.3">
      <c r="A86" s="114" t="str">
        <f t="shared" si="11"/>
        <v/>
      </c>
      <c r="B86" s="99" t="str">
        <f t="shared" si="12"/>
        <v/>
      </c>
      <c r="C86" s="88" t="str">
        <f t="shared" si="13"/>
        <v/>
      </c>
      <c r="D86" s="115" t="str">
        <f t="shared" si="8"/>
        <v/>
      </c>
      <c r="E86" s="115" t="str">
        <f t="shared" si="9"/>
        <v/>
      </c>
      <c r="F86" s="115" t="str">
        <f t="shared" si="14"/>
        <v/>
      </c>
      <c r="G86" s="88" t="str">
        <f t="shared" si="10"/>
        <v/>
      </c>
    </row>
    <row r="87" spans="1:7" x14ac:dyDescent="0.3">
      <c r="A87" s="114" t="str">
        <f t="shared" si="11"/>
        <v/>
      </c>
      <c r="B87" s="99" t="str">
        <f t="shared" si="12"/>
        <v/>
      </c>
      <c r="C87" s="88" t="str">
        <f t="shared" si="13"/>
        <v/>
      </c>
      <c r="D87" s="115" t="str">
        <f t="shared" ref="D87:D143" si="15">IF(B87="","",IPMT($E$11/12,B87-7,$E$7-7,-$C$22,$E$9,0))</f>
        <v/>
      </c>
      <c r="E87" s="115" t="str">
        <f t="shared" ref="E87:E143" si="16">IF(B87="","",PPMT($E$11/12,B87-7,$E$7-7,-$C$22,$E$9,0))</f>
        <v/>
      </c>
      <c r="F87" s="115" t="str">
        <f t="shared" si="14"/>
        <v/>
      </c>
      <c r="G87" s="88" t="str">
        <f t="shared" si="10"/>
        <v/>
      </c>
    </row>
    <row r="88" spans="1:7" x14ac:dyDescent="0.3">
      <c r="A88" s="114" t="str">
        <f t="shared" si="11"/>
        <v/>
      </c>
      <c r="B88" s="99" t="str">
        <f t="shared" si="12"/>
        <v/>
      </c>
      <c r="C88" s="88" t="str">
        <f t="shared" si="13"/>
        <v/>
      </c>
      <c r="D88" s="115" t="str">
        <f t="shared" si="15"/>
        <v/>
      </c>
      <c r="E88" s="115" t="str">
        <f t="shared" si="16"/>
        <v/>
      </c>
      <c r="F88" s="115" t="str">
        <f t="shared" si="14"/>
        <v/>
      </c>
      <c r="G88" s="88" t="str">
        <f t="shared" si="10"/>
        <v/>
      </c>
    </row>
    <row r="89" spans="1:7" x14ac:dyDescent="0.3">
      <c r="A89" s="114" t="str">
        <f t="shared" si="11"/>
        <v/>
      </c>
      <c r="B89" s="99" t="str">
        <f t="shared" si="12"/>
        <v/>
      </c>
      <c r="C89" s="88" t="str">
        <f t="shared" si="13"/>
        <v/>
      </c>
      <c r="D89" s="115" t="str">
        <f t="shared" si="15"/>
        <v/>
      </c>
      <c r="E89" s="115" t="str">
        <f t="shared" si="16"/>
        <v/>
      </c>
      <c r="F89" s="115" t="str">
        <f t="shared" si="14"/>
        <v/>
      </c>
      <c r="G89" s="88" t="str">
        <f t="shared" si="10"/>
        <v/>
      </c>
    </row>
    <row r="90" spans="1:7" x14ac:dyDescent="0.3">
      <c r="A90" s="114" t="str">
        <f t="shared" si="11"/>
        <v/>
      </c>
      <c r="B90" s="99" t="str">
        <f t="shared" si="12"/>
        <v/>
      </c>
      <c r="C90" s="88" t="str">
        <f t="shared" si="13"/>
        <v/>
      </c>
      <c r="D90" s="115" t="str">
        <f t="shared" si="15"/>
        <v/>
      </c>
      <c r="E90" s="115" t="str">
        <f t="shared" si="16"/>
        <v/>
      </c>
      <c r="F90" s="115" t="str">
        <f t="shared" si="14"/>
        <v/>
      </c>
      <c r="G90" s="88" t="str">
        <f t="shared" si="10"/>
        <v/>
      </c>
    </row>
    <row r="91" spans="1:7" x14ac:dyDescent="0.3">
      <c r="A91" s="114" t="str">
        <f t="shared" si="11"/>
        <v/>
      </c>
      <c r="B91" s="99" t="str">
        <f t="shared" si="12"/>
        <v/>
      </c>
      <c r="C91" s="88" t="str">
        <f t="shared" si="13"/>
        <v/>
      </c>
      <c r="D91" s="115" t="str">
        <f t="shared" si="15"/>
        <v/>
      </c>
      <c r="E91" s="115" t="str">
        <f t="shared" si="16"/>
        <v/>
      </c>
      <c r="F91" s="115" t="str">
        <f t="shared" si="14"/>
        <v/>
      </c>
      <c r="G91" s="88" t="str">
        <f t="shared" si="10"/>
        <v/>
      </c>
    </row>
    <row r="92" spans="1:7" x14ac:dyDescent="0.3">
      <c r="A92" s="114" t="str">
        <f t="shared" si="11"/>
        <v/>
      </c>
      <c r="B92" s="99" t="str">
        <f t="shared" si="12"/>
        <v/>
      </c>
      <c r="C92" s="88" t="str">
        <f t="shared" si="13"/>
        <v/>
      </c>
      <c r="D92" s="115" t="str">
        <f t="shared" si="15"/>
        <v/>
      </c>
      <c r="E92" s="115" t="str">
        <f t="shared" si="16"/>
        <v/>
      </c>
      <c r="F92" s="115" t="str">
        <f t="shared" si="14"/>
        <v/>
      </c>
      <c r="G92" s="88" t="str">
        <f t="shared" si="10"/>
        <v/>
      </c>
    </row>
    <row r="93" spans="1:7" x14ac:dyDescent="0.3">
      <c r="A93" s="114" t="str">
        <f t="shared" si="11"/>
        <v/>
      </c>
      <c r="B93" s="99" t="str">
        <f t="shared" si="12"/>
        <v/>
      </c>
      <c r="C93" s="88" t="str">
        <f t="shared" si="13"/>
        <v/>
      </c>
      <c r="D93" s="115" t="str">
        <f t="shared" si="15"/>
        <v/>
      </c>
      <c r="E93" s="115" t="str">
        <f t="shared" si="16"/>
        <v/>
      </c>
      <c r="F93" s="115" t="str">
        <f t="shared" si="14"/>
        <v/>
      </c>
      <c r="G93" s="88" t="str">
        <f t="shared" si="10"/>
        <v/>
      </c>
    </row>
    <row r="94" spans="1:7" x14ac:dyDescent="0.3">
      <c r="A94" s="114" t="str">
        <f t="shared" si="11"/>
        <v/>
      </c>
      <c r="B94" s="99" t="str">
        <f t="shared" si="12"/>
        <v/>
      </c>
      <c r="C94" s="88" t="str">
        <f t="shared" si="13"/>
        <v/>
      </c>
      <c r="D94" s="115" t="str">
        <f t="shared" si="15"/>
        <v/>
      </c>
      <c r="E94" s="115" t="str">
        <f t="shared" si="16"/>
        <v/>
      </c>
      <c r="F94" s="115" t="str">
        <f t="shared" si="14"/>
        <v/>
      </c>
      <c r="G94" s="88" t="str">
        <f t="shared" si="10"/>
        <v/>
      </c>
    </row>
    <row r="95" spans="1:7" x14ac:dyDescent="0.3">
      <c r="A95" s="114" t="str">
        <f t="shared" si="11"/>
        <v/>
      </c>
      <c r="B95" s="99" t="str">
        <f t="shared" si="12"/>
        <v/>
      </c>
      <c r="C95" s="88" t="str">
        <f t="shared" si="13"/>
        <v/>
      </c>
      <c r="D95" s="115" t="str">
        <f t="shared" si="15"/>
        <v/>
      </c>
      <c r="E95" s="115" t="str">
        <f t="shared" si="16"/>
        <v/>
      </c>
      <c r="F95" s="115" t="str">
        <f t="shared" si="14"/>
        <v/>
      </c>
      <c r="G95" s="88" t="str">
        <f t="shared" si="10"/>
        <v/>
      </c>
    </row>
    <row r="96" spans="1:7" x14ac:dyDescent="0.3">
      <c r="A96" s="114" t="str">
        <f t="shared" si="11"/>
        <v/>
      </c>
      <c r="B96" s="99" t="str">
        <f t="shared" si="12"/>
        <v/>
      </c>
      <c r="C96" s="88" t="str">
        <f t="shared" si="13"/>
        <v/>
      </c>
      <c r="D96" s="115" t="str">
        <f t="shared" si="15"/>
        <v/>
      </c>
      <c r="E96" s="115" t="str">
        <f t="shared" si="16"/>
        <v/>
      </c>
      <c r="F96" s="115" t="str">
        <f t="shared" si="14"/>
        <v/>
      </c>
      <c r="G96" s="88" t="str">
        <f t="shared" si="10"/>
        <v/>
      </c>
    </row>
    <row r="97" spans="1:7" x14ac:dyDescent="0.3">
      <c r="A97" s="114" t="str">
        <f t="shared" si="11"/>
        <v/>
      </c>
      <c r="B97" s="99" t="str">
        <f t="shared" si="12"/>
        <v/>
      </c>
      <c r="C97" s="88" t="str">
        <f t="shared" si="13"/>
        <v/>
      </c>
      <c r="D97" s="115" t="str">
        <f t="shared" si="15"/>
        <v/>
      </c>
      <c r="E97" s="115" t="str">
        <f t="shared" si="16"/>
        <v/>
      </c>
      <c r="F97" s="115" t="str">
        <f t="shared" si="14"/>
        <v/>
      </c>
      <c r="G97" s="88" t="str">
        <f t="shared" si="10"/>
        <v/>
      </c>
    </row>
    <row r="98" spans="1:7" x14ac:dyDescent="0.3">
      <c r="A98" s="114" t="str">
        <f t="shared" si="11"/>
        <v/>
      </c>
      <c r="B98" s="99" t="str">
        <f t="shared" si="12"/>
        <v/>
      </c>
      <c r="C98" s="88" t="str">
        <f t="shared" si="13"/>
        <v/>
      </c>
      <c r="D98" s="115" t="str">
        <f t="shared" si="15"/>
        <v/>
      </c>
      <c r="E98" s="115" t="str">
        <f t="shared" si="16"/>
        <v/>
      </c>
      <c r="F98" s="115" t="str">
        <f t="shared" si="14"/>
        <v/>
      </c>
      <c r="G98" s="88" t="str">
        <f t="shared" si="10"/>
        <v/>
      </c>
    </row>
    <row r="99" spans="1:7" x14ac:dyDescent="0.3">
      <c r="A99" s="114" t="str">
        <f t="shared" si="11"/>
        <v/>
      </c>
      <c r="B99" s="99" t="str">
        <f t="shared" si="12"/>
        <v/>
      </c>
      <c r="C99" s="88" t="str">
        <f t="shared" si="13"/>
        <v/>
      </c>
      <c r="D99" s="115" t="str">
        <f t="shared" si="15"/>
        <v/>
      </c>
      <c r="E99" s="115" t="str">
        <f t="shared" si="16"/>
        <v/>
      </c>
      <c r="F99" s="115" t="str">
        <f t="shared" si="14"/>
        <v/>
      </c>
      <c r="G99" s="88" t="str">
        <f t="shared" si="10"/>
        <v/>
      </c>
    </row>
    <row r="100" spans="1:7" x14ac:dyDescent="0.3">
      <c r="A100" s="114" t="str">
        <f t="shared" si="11"/>
        <v/>
      </c>
      <c r="B100" s="99" t="str">
        <f t="shared" si="12"/>
        <v/>
      </c>
      <c r="C100" s="88" t="str">
        <f t="shared" si="13"/>
        <v/>
      </c>
      <c r="D100" s="115" t="str">
        <f t="shared" si="15"/>
        <v/>
      </c>
      <c r="E100" s="115" t="str">
        <f t="shared" si="16"/>
        <v/>
      </c>
      <c r="F100" s="115" t="str">
        <f t="shared" si="14"/>
        <v/>
      </c>
      <c r="G100" s="88" t="str">
        <f t="shared" si="10"/>
        <v/>
      </c>
    </row>
    <row r="101" spans="1:7" x14ac:dyDescent="0.3">
      <c r="A101" s="114" t="str">
        <f t="shared" si="11"/>
        <v/>
      </c>
      <c r="B101" s="99" t="str">
        <f t="shared" si="12"/>
        <v/>
      </c>
      <c r="C101" s="88" t="str">
        <f t="shared" si="13"/>
        <v/>
      </c>
      <c r="D101" s="115" t="str">
        <f t="shared" si="15"/>
        <v/>
      </c>
      <c r="E101" s="115" t="str">
        <f t="shared" si="16"/>
        <v/>
      </c>
      <c r="F101" s="115" t="str">
        <f t="shared" si="14"/>
        <v/>
      </c>
      <c r="G101" s="88" t="str">
        <f t="shared" si="10"/>
        <v/>
      </c>
    </row>
    <row r="102" spans="1:7" x14ac:dyDescent="0.3">
      <c r="A102" s="114" t="str">
        <f t="shared" si="11"/>
        <v/>
      </c>
      <c r="B102" s="99" t="str">
        <f t="shared" si="12"/>
        <v/>
      </c>
      <c r="C102" s="88" t="str">
        <f t="shared" si="13"/>
        <v/>
      </c>
      <c r="D102" s="115" t="str">
        <f t="shared" si="15"/>
        <v/>
      </c>
      <c r="E102" s="115" t="str">
        <f t="shared" si="16"/>
        <v/>
      </c>
      <c r="F102" s="115" t="str">
        <f t="shared" si="14"/>
        <v/>
      </c>
      <c r="G102" s="88" t="str">
        <f t="shared" si="10"/>
        <v/>
      </c>
    </row>
    <row r="103" spans="1:7" x14ac:dyDescent="0.3">
      <c r="A103" s="114" t="str">
        <f t="shared" si="11"/>
        <v/>
      </c>
      <c r="B103" s="99" t="str">
        <f t="shared" si="12"/>
        <v/>
      </c>
      <c r="C103" s="88" t="str">
        <f t="shared" si="13"/>
        <v/>
      </c>
      <c r="D103" s="115" t="str">
        <f t="shared" si="15"/>
        <v/>
      </c>
      <c r="E103" s="115" t="str">
        <f t="shared" si="16"/>
        <v/>
      </c>
      <c r="F103" s="115" t="str">
        <f t="shared" si="14"/>
        <v/>
      </c>
      <c r="G103" s="88" t="str">
        <f t="shared" si="10"/>
        <v/>
      </c>
    </row>
    <row r="104" spans="1:7" x14ac:dyDescent="0.3">
      <c r="A104" s="114" t="str">
        <f t="shared" si="11"/>
        <v/>
      </c>
      <c r="B104" s="99" t="str">
        <f t="shared" si="12"/>
        <v/>
      </c>
      <c r="C104" s="88" t="str">
        <f t="shared" si="13"/>
        <v/>
      </c>
      <c r="D104" s="115" t="str">
        <f t="shared" si="15"/>
        <v/>
      </c>
      <c r="E104" s="115" t="str">
        <f t="shared" si="16"/>
        <v/>
      </c>
      <c r="F104" s="115" t="str">
        <f t="shared" si="14"/>
        <v/>
      </c>
      <c r="G104" s="88" t="str">
        <f t="shared" si="10"/>
        <v/>
      </c>
    </row>
    <row r="105" spans="1:7" x14ac:dyDescent="0.3">
      <c r="A105" s="114" t="str">
        <f t="shared" si="11"/>
        <v/>
      </c>
      <c r="B105" s="99" t="str">
        <f t="shared" si="12"/>
        <v/>
      </c>
      <c r="C105" s="88" t="str">
        <f t="shared" si="13"/>
        <v/>
      </c>
      <c r="D105" s="115" t="str">
        <f t="shared" si="15"/>
        <v/>
      </c>
      <c r="E105" s="115" t="str">
        <f t="shared" si="16"/>
        <v/>
      </c>
      <c r="F105" s="115" t="str">
        <f t="shared" si="14"/>
        <v/>
      </c>
      <c r="G105" s="88" t="str">
        <f t="shared" si="10"/>
        <v/>
      </c>
    </row>
    <row r="106" spans="1:7" x14ac:dyDescent="0.3">
      <c r="A106" s="114" t="str">
        <f t="shared" si="11"/>
        <v/>
      </c>
      <c r="B106" s="99" t="str">
        <f t="shared" si="12"/>
        <v/>
      </c>
      <c r="C106" s="88" t="str">
        <f t="shared" si="13"/>
        <v/>
      </c>
      <c r="D106" s="115" t="str">
        <f t="shared" si="15"/>
        <v/>
      </c>
      <c r="E106" s="115" t="str">
        <f t="shared" si="16"/>
        <v/>
      </c>
      <c r="F106" s="115" t="str">
        <f t="shared" si="14"/>
        <v/>
      </c>
      <c r="G106" s="88" t="str">
        <f t="shared" si="10"/>
        <v/>
      </c>
    </row>
    <row r="107" spans="1:7" x14ac:dyDescent="0.3">
      <c r="A107" s="114" t="str">
        <f t="shared" si="11"/>
        <v/>
      </c>
      <c r="B107" s="99" t="str">
        <f t="shared" si="12"/>
        <v/>
      </c>
      <c r="C107" s="88" t="str">
        <f t="shared" si="13"/>
        <v/>
      </c>
      <c r="D107" s="115" t="str">
        <f t="shared" si="15"/>
        <v/>
      </c>
      <c r="E107" s="115" t="str">
        <f t="shared" si="16"/>
        <v/>
      </c>
      <c r="F107" s="115" t="str">
        <f t="shared" si="14"/>
        <v/>
      </c>
      <c r="G107" s="88" t="str">
        <f t="shared" si="10"/>
        <v/>
      </c>
    </row>
    <row r="108" spans="1:7" x14ac:dyDescent="0.3">
      <c r="A108" s="114" t="str">
        <f t="shared" si="11"/>
        <v/>
      </c>
      <c r="B108" s="99" t="str">
        <f t="shared" si="12"/>
        <v/>
      </c>
      <c r="C108" s="88" t="str">
        <f t="shared" si="13"/>
        <v/>
      </c>
      <c r="D108" s="115" t="str">
        <f t="shared" si="15"/>
        <v/>
      </c>
      <c r="E108" s="115" t="str">
        <f t="shared" si="16"/>
        <v/>
      </c>
      <c r="F108" s="115" t="str">
        <f t="shared" si="14"/>
        <v/>
      </c>
      <c r="G108" s="88" t="str">
        <f t="shared" si="10"/>
        <v/>
      </c>
    </row>
    <row r="109" spans="1:7" x14ac:dyDescent="0.3">
      <c r="A109" s="114" t="str">
        <f t="shared" si="11"/>
        <v/>
      </c>
      <c r="B109" s="99" t="str">
        <f t="shared" si="12"/>
        <v/>
      </c>
      <c r="C109" s="88" t="str">
        <f t="shared" si="13"/>
        <v/>
      </c>
      <c r="D109" s="115" t="str">
        <f t="shared" si="15"/>
        <v/>
      </c>
      <c r="E109" s="115" t="str">
        <f t="shared" si="16"/>
        <v/>
      </c>
      <c r="F109" s="115" t="str">
        <f t="shared" si="14"/>
        <v/>
      </c>
      <c r="G109" s="88" t="str">
        <f t="shared" si="10"/>
        <v/>
      </c>
    </row>
    <row r="110" spans="1:7" x14ac:dyDescent="0.3">
      <c r="A110" s="114" t="str">
        <f t="shared" si="11"/>
        <v/>
      </c>
      <c r="B110" s="99" t="str">
        <f t="shared" si="12"/>
        <v/>
      </c>
      <c r="C110" s="88" t="str">
        <f t="shared" si="13"/>
        <v/>
      </c>
      <c r="D110" s="115" t="str">
        <f t="shared" si="15"/>
        <v/>
      </c>
      <c r="E110" s="115" t="str">
        <f t="shared" si="16"/>
        <v/>
      </c>
      <c r="F110" s="115" t="str">
        <f t="shared" si="14"/>
        <v/>
      </c>
      <c r="G110" s="88" t="str">
        <f t="shared" si="10"/>
        <v/>
      </c>
    </row>
    <row r="111" spans="1:7" x14ac:dyDescent="0.3">
      <c r="A111" s="114" t="str">
        <f t="shared" si="11"/>
        <v/>
      </c>
      <c r="B111" s="99" t="str">
        <f t="shared" si="12"/>
        <v/>
      </c>
      <c r="C111" s="88" t="str">
        <f t="shared" si="13"/>
        <v/>
      </c>
      <c r="D111" s="115" t="str">
        <f t="shared" si="15"/>
        <v/>
      </c>
      <c r="E111" s="115" t="str">
        <f t="shared" si="16"/>
        <v/>
      </c>
      <c r="F111" s="115" t="str">
        <f t="shared" si="14"/>
        <v/>
      </c>
      <c r="G111" s="88" t="str">
        <f t="shared" si="10"/>
        <v/>
      </c>
    </row>
    <row r="112" spans="1:7" x14ac:dyDescent="0.3">
      <c r="A112" s="114" t="str">
        <f t="shared" si="11"/>
        <v/>
      </c>
      <c r="B112" s="99" t="str">
        <f t="shared" si="12"/>
        <v/>
      </c>
      <c r="C112" s="88" t="str">
        <f t="shared" si="13"/>
        <v/>
      </c>
      <c r="D112" s="115" t="str">
        <f t="shared" si="15"/>
        <v/>
      </c>
      <c r="E112" s="115" t="str">
        <f t="shared" si="16"/>
        <v/>
      </c>
      <c r="F112" s="115" t="str">
        <f t="shared" si="14"/>
        <v/>
      </c>
      <c r="G112" s="88" t="str">
        <f t="shared" si="10"/>
        <v/>
      </c>
    </row>
    <row r="113" spans="1:7" x14ac:dyDescent="0.3">
      <c r="A113" s="114" t="str">
        <f t="shared" si="11"/>
        <v/>
      </c>
      <c r="B113" s="99" t="str">
        <f t="shared" si="12"/>
        <v/>
      </c>
      <c r="C113" s="88" t="str">
        <f t="shared" si="13"/>
        <v/>
      </c>
      <c r="D113" s="115" t="str">
        <f t="shared" si="15"/>
        <v/>
      </c>
      <c r="E113" s="115" t="str">
        <f t="shared" si="16"/>
        <v/>
      </c>
      <c r="F113" s="115" t="str">
        <f t="shared" si="14"/>
        <v/>
      </c>
      <c r="G113" s="88" t="str">
        <f t="shared" si="10"/>
        <v/>
      </c>
    </row>
    <row r="114" spans="1:7" x14ac:dyDescent="0.3">
      <c r="A114" s="114" t="str">
        <f t="shared" si="11"/>
        <v/>
      </c>
      <c r="B114" s="99" t="str">
        <f t="shared" si="12"/>
        <v/>
      </c>
      <c r="C114" s="88" t="str">
        <f t="shared" si="13"/>
        <v/>
      </c>
      <c r="D114" s="115" t="str">
        <f t="shared" si="15"/>
        <v/>
      </c>
      <c r="E114" s="115" t="str">
        <f t="shared" si="16"/>
        <v/>
      </c>
      <c r="F114" s="115" t="str">
        <f t="shared" si="14"/>
        <v/>
      </c>
      <c r="G114" s="88" t="str">
        <f t="shared" si="10"/>
        <v/>
      </c>
    </row>
    <row r="115" spans="1:7" x14ac:dyDescent="0.3">
      <c r="A115" s="114" t="str">
        <f t="shared" si="11"/>
        <v/>
      </c>
      <c r="B115" s="99" t="str">
        <f t="shared" si="12"/>
        <v/>
      </c>
      <c r="C115" s="88" t="str">
        <f t="shared" si="13"/>
        <v/>
      </c>
      <c r="D115" s="115" t="str">
        <f t="shared" si="15"/>
        <v/>
      </c>
      <c r="E115" s="115" t="str">
        <f t="shared" si="16"/>
        <v/>
      </c>
      <c r="F115" s="115" t="str">
        <f t="shared" si="14"/>
        <v/>
      </c>
      <c r="G115" s="88" t="str">
        <f t="shared" si="10"/>
        <v/>
      </c>
    </row>
    <row r="116" spans="1:7" x14ac:dyDescent="0.3">
      <c r="A116" s="114" t="str">
        <f t="shared" si="11"/>
        <v/>
      </c>
      <c r="B116" s="99" t="str">
        <f t="shared" si="12"/>
        <v/>
      </c>
      <c r="C116" s="88" t="str">
        <f t="shared" si="13"/>
        <v/>
      </c>
      <c r="D116" s="115" t="str">
        <f t="shared" si="15"/>
        <v/>
      </c>
      <c r="E116" s="115" t="str">
        <f t="shared" si="16"/>
        <v/>
      </c>
      <c r="F116" s="115" t="str">
        <f t="shared" si="14"/>
        <v/>
      </c>
      <c r="G116" s="88" t="str">
        <f t="shared" si="10"/>
        <v/>
      </c>
    </row>
    <row r="117" spans="1:7" x14ac:dyDescent="0.3">
      <c r="A117" s="114" t="str">
        <f t="shared" si="11"/>
        <v/>
      </c>
      <c r="B117" s="99" t="str">
        <f t="shared" si="12"/>
        <v/>
      </c>
      <c r="C117" s="88" t="str">
        <f t="shared" si="13"/>
        <v/>
      </c>
      <c r="D117" s="115" t="str">
        <f t="shared" si="15"/>
        <v/>
      </c>
      <c r="E117" s="115" t="str">
        <f t="shared" si="16"/>
        <v/>
      </c>
      <c r="F117" s="115" t="str">
        <f t="shared" si="14"/>
        <v/>
      </c>
      <c r="G117" s="88" t="str">
        <f t="shared" si="10"/>
        <v/>
      </c>
    </row>
    <row r="118" spans="1:7" x14ac:dyDescent="0.3">
      <c r="A118" s="114" t="str">
        <f t="shared" si="11"/>
        <v/>
      </c>
      <c r="B118" s="99" t="str">
        <f t="shared" si="12"/>
        <v/>
      </c>
      <c r="C118" s="88" t="str">
        <f t="shared" si="13"/>
        <v/>
      </c>
      <c r="D118" s="115" t="str">
        <f t="shared" si="15"/>
        <v/>
      </c>
      <c r="E118" s="115" t="str">
        <f t="shared" si="16"/>
        <v/>
      </c>
      <c r="F118" s="115" t="str">
        <f t="shared" si="14"/>
        <v/>
      </c>
      <c r="G118" s="88" t="str">
        <f t="shared" si="10"/>
        <v/>
      </c>
    </row>
    <row r="119" spans="1:7" x14ac:dyDescent="0.3">
      <c r="A119" s="114" t="str">
        <f t="shared" si="11"/>
        <v/>
      </c>
      <c r="B119" s="99" t="str">
        <f t="shared" si="12"/>
        <v/>
      </c>
      <c r="C119" s="88" t="str">
        <f t="shared" si="13"/>
        <v/>
      </c>
      <c r="D119" s="115" t="str">
        <f t="shared" si="15"/>
        <v/>
      </c>
      <c r="E119" s="115" t="str">
        <f t="shared" si="16"/>
        <v/>
      </c>
      <c r="F119" s="115" t="str">
        <f t="shared" si="14"/>
        <v/>
      </c>
      <c r="G119" s="88" t="str">
        <f t="shared" si="10"/>
        <v/>
      </c>
    </row>
    <row r="120" spans="1:7" x14ac:dyDescent="0.3">
      <c r="A120" s="114" t="str">
        <f t="shared" si="11"/>
        <v/>
      </c>
      <c r="B120" s="99" t="str">
        <f t="shared" si="12"/>
        <v/>
      </c>
      <c r="C120" s="88" t="str">
        <f t="shared" si="13"/>
        <v/>
      </c>
      <c r="D120" s="115" t="str">
        <f t="shared" si="15"/>
        <v/>
      </c>
      <c r="E120" s="115" t="str">
        <f t="shared" si="16"/>
        <v/>
      </c>
      <c r="F120" s="115" t="str">
        <f t="shared" si="14"/>
        <v/>
      </c>
      <c r="G120" s="88" t="str">
        <f t="shared" si="10"/>
        <v/>
      </c>
    </row>
    <row r="121" spans="1:7" x14ac:dyDescent="0.3">
      <c r="A121" s="114" t="str">
        <f t="shared" si="11"/>
        <v/>
      </c>
      <c r="B121" s="99" t="str">
        <f t="shared" si="12"/>
        <v/>
      </c>
      <c r="C121" s="88" t="str">
        <f t="shared" si="13"/>
        <v/>
      </c>
      <c r="D121" s="115" t="str">
        <f t="shared" si="15"/>
        <v/>
      </c>
      <c r="E121" s="115" t="str">
        <f t="shared" si="16"/>
        <v/>
      </c>
      <c r="F121" s="115" t="str">
        <f t="shared" si="14"/>
        <v/>
      </c>
      <c r="G121" s="88" t="str">
        <f t="shared" si="10"/>
        <v/>
      </c>
    </row>
    <row r="122" spans="1:7" x14ac:dyDescent="0.3">
      <c r="A122" s="114" t="str">
        <f t="shared" si="11"/>
        <v/>
      </c>
      <c r="B122" s="99" t="str">
        <f t="shared" si="12"/>
        <v/>
      </c>
      <c r="C122" s="88" t="str">
        <f t="shared" si="13"/>
        <v/>
      </c>
      <c r="D122" s="115" t="str">
        <f t="shared" si="15"/>
        <v/>
      </c>
      <c r="E122" s="115" t="str">
        <f t="shared" si="16"/>
        <v/>
      </c>
      <c r="F122" s="115" t="str">
        <f t="shared" si="14"/>
        <v/>
      </c>
      <c r="G122" s="88" t="str">
        <f t="shared" si="10"/>
        <v/>
      </c>
    </row>
    <row r="123" spans="1:7" x14ac:dyDescent="0.3">
      <c r="A123" s="114" t="str">
        <f t="shared" si="11"/>
        <v/>
      </c>
      <c r="B123" s="99" t="str">
        <f t="shared" si="12"/>
        <v/>
      </c>
      <c r="C123" s="88" t="str">
        <f t="shared" si="13"/>
        <v/>
      </c>
      <c r="D123" s="115" t="str">
        <f t="shared" si="15"/>
        <v/>
      </c>
      <c r="E123" s="115" t="str">
        <f t="shared" si="16"/>
        <v/>
      </c>
      <c r="F123" s="115" t="str">
        <f t="shared" si="14"/>
        <v/>
      </c>
      <c r="G123" s="88" t="str">
        <f t="shared" si="10"/>
        <v/>
      </c>
    </row>
    <row r="124" spans="1:7" x14ac:dyDescent="0.3">
      <c r="A124" s="114" t="str">
        <f t="shared" si="11"/>
        <v/>
      </c>
      <c r="B124" s="99" t="str">
        <f t="shared" si="12"/>
        <v/>
      </c>
      <c r="C124" s="88" t="str">
        <f t="shared" si="13"/>
        <v/>
      </c>
      <c r="D124" s="115" t="str">
        <f t="shared" si="15"/>
        <v/>
      </c>
      <c r="E124" s="115" t="str">
        <f t="shared" si="16"/>
        <v/>
      </c>
      <c r="F124" s="115" t="str">
        <f t="shared" si="14"/>
        <v/>
      </c>
      <c r="G124" s="88" t="str">
        <f t="shared" si="10"/>
        <v/>
      </c>
    </row>
    <row r="125" spans="1:7" x14ac:dyDescent="0.3">
      <c r="A125" s="114" t="str">
        <f t="shared" si="11"/>
        <v/>
      </c>
      <c r="B125" s="99" t="str">
        <f t="shared" si="12"/>
        <v/>
      </c>
      <c r="C125" s="88" t="str">
        <f t="shared" si="13"/>
        <v/>
      </c>
      <c r="D125" s="115" t="str">
        <f t="shared" si="15"/>
        <v/>
      </c>
      <c r="E125" s="115" t="str">
        <f t="shared" si="16"/>
        <v/>
      </c>
      <c r="F125" s="115" t="str">
        <f t="shared" si="14"/>
        <v/>
      </c>
      <c r="G125" s="88" t="str">
        <f t="shared" si="10"/>
        <v/>
      </c>
    </row>
    <row r="126" spans="1:7" x14ac:dyDescent="0.3">
      <c r="A126" s="114" t="str">
        <f t="shared" si="11"/>
        <v/>
      </c>
      <c r="B126" s="99" t="str">
        <f t="shared" si="12"/>
        <v/>
      </c>
      <c r="C126" s="88" t="str">
        <f t="shared" si="13"/>
        <v/>
      </c>
      <c r="D126" s="115" t="str">
        <f t="shared" si="15"/>
        <v/>
      </c>
      <c r="E126" s="115" t="str">
        <f t="shared" si="16"/>
        <v/>
      </c>
      <c r="F126" s="115" t="str">
        <f t="shared" si="14"/>
        <v/>
      </c>
      <c r="G126" s="88" t="str">
        <f t="shared" si="10"/>
        <v/>
      </c>
    </row>
    <row r="127" spans="1:7" x14ac:dyDescent="0.3">
      <c r="A127" s="114" t="str">
        <f t="shared" si="11"/>
        <v/>
      </c>
      <c r="B127" s="99" t="str">
        <f t="shared" si="12"/>
        <v/>
      </c>
      <c r="C127" s="88" t="str">
        <f t="shared" si="13"/>
        <v/>
      </c>
      <c r="D127" s="115" t="str">
        <f t="shared" si="15"/>
        <v/>
      </c>
      <c r="E127" s="115" t="str">
        <f t="shared" si="16"/>
        <v/>
      </c>
      <c r="F127" s="115" t="str">
        <f t="shared" si="14"/>
        <v/>
      </c>
      <c r="G127" s="88" t="str">
        <f t="shared" si="10"/>
        <v/>
      </c>
    </row>
    <row r="128" spans="1:7" x14ac:dyDescent="0.3">
      <c r="A128" s="114" t="str">
        <f t="shared" si="11"/>
        <v/>
      </c>
      <c r="B128" s="99" t="str">
        <f t="shared" si="12"/>
        <v/>
      </c>
      <c r="C128" s="88" t="str">
        <f t="shared" si="13"/>
        <v/>
      </c>
      <c r="D128" s="115" t="str">
        <f t="shared" si="15"/>
        <v/>
      </c>
      <c r="E128" s="115" t="str">
        <f t="shared" si="16"/>
        <v/>
      </c>
      <c r="F128" s="115" t="str">
        <f t="shared" si="14"/>
        <v/>
      </c>
      <c r="G128" s="88" t="str">
        <f t="shared" si="10"/>
        <v/>
      </c>
    </row>
    <row r="129" spans="1:7" x14ac:dyDescent="0.3">
      <c r="A129" s="114" t="str">
        <f t="shared" si="11"/>
        <v/>
      </c>
      <c r="B129" s="99" t="str">
        <f t="shared" si="12"/>
        <v/>
      </c>
      <c r="C129" s="88" t="str">
        <f t="shared" si="13"/>
        <v/>
      </c>
      <c r="D129" s="115" t="str">
        <f t="shared" si="15"/>
        <v/>
      </c>
      <c r="E129" s="115" t="str">
        <f t="shared" si="16"/>
        <v/>
      </c>
      <c r="F129" s="115" t="str">
        <f t="shared" si="14"/>
        <v/>
      </c>
      <c r="G129" s="88" t="str">
        <f t="shared" si="10"/>
        <v/>
      </c>
    </row>
    <row r="130" spans="1:7" x14ac:dyDescent="0.3">
      <c r="A130" s="114" t="str">
        <f t="shared" si="11"/>
        <v/>
      </c>
      <c r="B130" s="99" t="str">
        <f t="shared" si="12"/>
        <v/>
      </c>
      <c r="C130" s="88" t="str">
        <f t="shared" si="13"/>
        <v/>
      </c>
      <c r="D130" s="115" t="str">
        <f t="shared" si="15"/>
        <v/>
      </c>
      <c r="E130" s="115" t="str">
        <f t="shared" si="16"/>
        <v/>
      </c>
      <c r="F130" s="115" t="str">
        <f t="shared" si="14"/>
        <v/>
      </c>
      <c r="G130" s="88" t="str">
        <f t="shared" si="10"/>
        <v/>
      </c>
    </row>
    <row r="131" spans="1:7" x14ac:dyDescent="0.3">
      <c r="A131" s="114" t="str">
        <f t="shared" si="11"/>
        <v/>
      </c>
      <c r="B131" s="99" t="str">
        <f t="shared" si="12"/>
        <v/>
      </c>
      <c r="C131" s="88" t="str">
        <f t="shared" si="13"/>
        <v/>
      </c>
      <c r="D131" s="115" t="str">
        <f t="shared" si="15"/>
        <v/>
      </c>
      <c r="E131" s="115" t="str">
        <f t="shared" si="16"/>
        <v/>
      </c>
      <c r="F131" s="115" t="str">
        <f t="shared" si="14"/>
        <v/>
      </c>
      <c r="G131" s="88" t="str">
        <f t="shared" si="10"/>
        <v/>
      </c>
    </row>
    <row r="132" spans="1:7" x14ac:dyDescent="0.3">
      <c r="A132" s="114" t="str">
        <f t="shared" si="11"/>
        <v/>
      </c>
      <c r="B132" s="99" t="str">
        <f t="shared" si="12"/>
        <v/>
      </c>
      <c r="C132" s="88" t="str">
        <f t="shared" si="13"/>
        <v/>
      </c>
      <c r="D132" s="115" t="str">
        <f t="shared" si="15"/>
        <v/>
      </c>
      <c r="E132" s="115" t="str">
        <f t="shared" si="16"/>
        <v/>
      </c>
      <c r="F132" s="115" t="str">
        <f t="shared" si="14"/>
        <v/>
      </c>
      <c r="G132" s="88" t="str">
        <f t="shared" si="10"/>
        <v/>
      </c>
    </row>
    <row r="133" spans="1:7" x14ac:dyDescent="0.3">
      <c r="A133" s="114" t="str">
        <f t="shared" si="11"/>
        <v/>
      </c>
      <c r="B133" s="99" t="str">
        <f t="shared" si="12"/>
        <v/>
      </c>
      <c r="C133" s="88" t="str">
        <f t="shared" si="13"/>
        <v/>
      </c>
      <c r="D133" s="115" t="str">
        <f t="shared" si="15"/>
        <v/>
      </c>
      <c r="E133" s="115" t="str">
        <f t="shared" si="16"/>
        <v/>
      </c>
      <c r="F133" s="115" t="str">
        <f t="shared" si="14"/>
        <v/>
      </c>
      <c r="G133" s="88" t="str">
        <f t="shared" si="10"/>
        <v/>
      </c>
    </row>
    <row r="134" spans="1:7" x14ac:dyDescent="0.3">
      <c r="A134" s="114" t="str">
        <f t="shared" si="11"/>
        <v/>
      </c>
      <c r="B134" s="99" t="str">
        <f t="shared" si="12"/>
        <v/>
      </c>
      <c r="C134" s="88" t="str">
        <f t="shared" si="13"/>
        <v/>
      </c>
      <c r="D134" s="115" t="str">
        <f t="shared" si="15"/>
        <v/>
      </c>
      <c r="E134" s="115" t="str">
        <f t="shared" si="16"/>
        <v/>
      </c>
      <c r="F134" s="115" t="str">
        <f t="shared" si="14"/>
        <v/>
      </c>
      <c r="G134" s="88" t="str">
        <f t="shared" si="10"/>
        <v/>
      </c>
    </row>
    <row r="135" spans="1:7" x14ac:dyDescent="0.3">
      <c r="A135" s="114" t="str">
        <f t="shared" si="11"/>
        <v/>
      </c>
      <c r="B135" s="99" t="str">
        <f t="shared" si="12"/>
        <v/>
      </c>
      <c r="C135" s="88" t="str">
        <f t="shared" si="13"/>
        <v/>
      </c>
      <c r="D135" s="115" t="str">
        <f t="shared" si="15"/>
        <v/>
      </c>
      <c r="E135" s="115" t="str">
        <f t="shared" si="16"/>
        <v/>
      </c>
      <c r="F135" s="115" t="str">
        <f t="shared" si="14"/>
        <v/>
      </c>
      <c r="G135" s="88" t="str">
        <f t="shared" si="10"/>
        <v/>
      </c>
    </row>
    <row r="136" spans="1:7" x14ac:dyDescent="0.3">
      <c r="A136" s="114" t="str">
        <f t="shared" si="11"/>
        <v/>
      </c>
      <c r="B136" s="99" t="str">
        <f t="shared" si="12"/>
        <v/>
      </c>
      <c r="C136" s="88" t="str">
        <f t="shared" si="13"/>
        <v/>
      </c>
      <c r="D136" s="115" t="str">
        <f t="shared" si="15"/>
        <v/>
      </c>
      <c r="E136" s="115" t="str">
        <f t="shared" si="16"/>
        <v/>
      </c>
      <c r="F136" s="115" t="str">
        <f t="shared" si="14"/>
        <v/>
      </c>
      <c r="G136" s="88" t="str">
        <f t="shared" si="10"/>
        <v/>
      </c>
    </row>
    <row r="137" spans="1:7" x14ac:dyDescent="0.3">
      <c r="A137" s="114" t="str">
        <f t="shared" si="11"/>
        <v/>
      </c>
      <c r="B137" s="99" t="str">
        <f t="shared" si="12"/>
        <v/>
      </c>
      <c r="C137" s="88" t="str">
        <f t="shared" si="13"/>
        <v/>
      </c>
      <c r="D137" s="115" t="str">
        <f t="shared" si="15"/>
        <v/>
      </c>
      <c r="E137" s="115" t="str">
        <f t="shared" si="16"/>
        <v/>
      </c>
      <c r="F137" s="115" t="str">
        <f t="shared" si="14"/>
        <v/>
      </c>
      <c r="G137" s="88" t="str">
        <f t="shared" si="10"/>
        <v/>
      </c>
    </row>
    <row r="138" spans="1:7" x14ac:dyDescent="0.3">
      <c r="A138" s="114" t="str">
        <f t="shared" si="11"/>
        <v/>
      </c>
      <c r="B138" s="99" t="str">
        <f t="shared" si="12"/>
        <v/>
      </c>
      <c r="C138" s="88" t="str">
        <f t="shared" si="13"/>
        <v/>
      </c>
      <c r="D138" s="115" t="str">
        <f t="shared" si="15"/>
        <v/>
      </c>
      <c r="E138" s="115" t="str">
        <f t="shared" si="16"/>
        <v/>
      </c>
      <c r="F138" s="115" t="str">
        <f t="shared" si="14"/>
        <v/>
      </c>
      <c r="G138" s="88" t="str">
        <f t="shared" si="10"/>
        <v/>
      </c>
    </row>
    <row r="139" spans="1:7" x14ac:dyDescent="0.3">
      <c r="A139" s="114" t="str">
        <f t="shared" si="11"/>
        <v/>
      </c>
      <c r="B139" s="99" t="str">
        <f t="shared" si="12"/>
        <v/>
      </c>
      <c r="C139" s="88" t="str">
        <f t="shared" si="13"/>
        <v/>
      </c>
      <c r="D139" s="115" t="str">
        <f t="shared" si="15"/>
        <v/>
      </c>
      <c r="E139" s="115" t="str">
        <f t="shared" si="16"/>
        <v/>
      </c>
      <c r="F139" s="115" t="str">
        <f t="shared" si="14"/>
        <v/>
      </c>
      <c r="G139" s="88" t="str">
        <f t="shared" si="10"/>
        <v/>
      </c>
    </row>
    <row r="140" spans="1:7" x14ac:dyDescent="0.3">
      <c r="A140" s="114" t="str">
        <f t="shared" si="11"/>
        <v/>
      </c>
      <c r="B140" s="99" t="str">
        <f t="shared" si="12"/>
        <v/>
      </c>
      <c r="C140" s="88" t="str">
        <f t="shared" si="13"/>
        <v/>
      </c>
      <c r="D140" s="115" t="str">
        <f t="shared" si="15"/>
        <v/>
      </c>
      <c r="E140" s="115" t="str">
        <f t="shared" si="16"/>
        <v/>
      </c>
      <c r="F140" s="115" t="str">
        <f t="shared" si="14"/>
        <v/>
      </c>
      <c r="G140" s="88" t="str">
        <f t="shared" si="10"/>
        <v/>
      </c>
    </row>
    <row r="141" spans="1:7" x14ac:dyDescent="0.3">
      <c r="A141" s="114" t="str">
        <f t="shared" si="11"/>
        <v/>
      </c>
      <c r="B141" s="99" t="str">
        <f t="shared" si="12"/>
        <v/>
      </c>
      <c r="C141" s="88" t="str">
        <f t="shared" si="13"/>
        <v/>
      </c>
      <c r="D141" s="115" t="str">
        <f t="shared" si="15"/>
        <v/>
      </c>
      <c r="E141" s="115" t="str">
        <f t="shared" si="16"/>
        <v/>
      </c>
      <c r="F141" s="115" t="str">
        <f t="shared" si="14"/>
        <v/>
      </c>
      <c r="G141" s="88" t="str">
        <f t="shared" si="10"/>
        <v/>
      </c>
    </row>
    <row r="142" spans="1:7" x14ac:dyDescent="0.3">
      <c r="A142" s="114" t="str">
        <f t="shared" si="11"/>
        <v/>
      </c>
      <c r="B142" s="99" t="str">
        <f t="shared" si="12"/>
        <v/>
      </c>
      <c r="C142" s="88" t="str">
        <f t="shared" si="13"/>
        <v/>
      </c>
      <c r="D142" s="115" t="str">
        <f t="shared" si="15"/>
        <v/>
      </c>
      <c r="E142" s="115" t="str">
        <f t="shared" si="16"/>
        <v/>
      </c>
      <c r="F142" s="115" t="str">
        <f t="shared" si="14"/>
        <v/>
      </c>
      <c r="G142" s="88" t="str">
        <f t="shared" si="10"/>
        <v/>
      </c>
    </row>
    <row r="143" spans="1:7" x14ac:dyDescent="0.3">
      <c r="A143" s="114" t="str">
        <f t="shared" si="11"/>
        <v/>
      </c>
      <c r="B143" s="99" t="str">
        <f t="shared" si="12"/>
        <v/>
      </c>
      <c r="C143" s="88" t="str">
        <f t="shared" si="13"/>
        <v/>
      </c>
      <c r="D143" s="115" t="str">
        <f t="shared" si="15"/>
        <v/>
      </c>
      <c r="E143" s="115" t="str">
        <f t="shared" si="16"/>
        <v/>
      </c>
      <c r="F143" s="115" t="str">
        <f t="shared" si="14"/>
        <v/>
      </c>
      <c r="G143" s="88" t="str">
        <f t="shared" si="10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295b89e-2911-42f0-a767-8ca596d6842f">
      <UserInfo>
        <DisplayName/>
        <AccountId xsi:nil="true"/>
        <AccountType/>
      </UserInfo>
    </SharedWithUsers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5F25KTUSNP4X-205032580-165380</_dlc_DocId>
    <_dlc_DocIdUrl xmlns="d65e48b5-f38d-431e-9b4f-47403bf4583f">
      <Url>https://rkas.sharepoint.com/Kliendisuhted/_layouts/15/DocIdRedir.aspx?ID=5F25KTUSNP4X-205032580-165380</Url>
      <Description>5F25KTUSNP4X-205032580-165380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47EDF3B-FAF7-4E09-B682-7194E56CA0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42187B-6458-451B-A77B-497FC5867A69}">
  <ds:schemaRefs>
    <ds:schemaRef ds:uri="http://schemas.microsoft.com/office/2006/metadata/properties"/>
    <ds:schemaRef ds:uri="http://schemas.microsoft.com/office/infopath/2007/PartnerControls"/>
    <ds:schemaRef ds:uri="4295b89e-2911-42f0-a767-8ca596d6842f"/>
    <ds:schemaRef ds:uri="d65e48b5-f38d-431e-9b4f-47403bf4583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FE0DA0F5-5C0D-4BAA-8D2F-BBD8F818E6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4E5A9C0-54F7-49BB-A05F-488ED4AE1EA4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911D06FE-050A-4D83-BD1B-28A84B4401E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9</vt:i4>
      </vt:variant>
    </vt:vector>
  </HeadingPairs>
  <TitlesOfParts>
    <vt:vector size="9" baseType="lpstr">
      <vt:lpstr>Lisa 3</vt:lpstr>
      <vt:lpstr>Annuiteetgraafik (2020 PP)</vt:lpstr>
      <vt:lpstr>Annuiteetgraafik (2021 PP)</vt:lpstr>
      <vt:lpstr>Annuiteetgraafik (2022 PP)</vt:lpstr>
      <vt:lpstr>Annuiteetgraafik (2023 PP)</vt:lpstr>
      <vt:lpstr>Annuiteetgraafik (Lisa 6.4)</vt:lpstr>
      <vt:lpstr>Annuiteetgraafik (PP Lisa 6.4)</vt:lpstr>
      <vt:lpstr>Annuiteetgraafik (2024 NP-PP)</vt:lpstr>
      <vt:lpstr>Annuiteetgraafik (2024 PP)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Kairi Sirkel - JUSTDIGI</cp:lastModifiedBy>
  <cp:revision/>
  <dcterms:created xsi:type="dcterms:W3CDTF">2009-11-20T06:24:07Z</dcterms:created>
  <dcterms:modified xsi:type="dcterms:W3CDTF">2025-07-20T19:54:01Z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Kontrollitud">
    <vt:lpwstr/>
  </property>
  <property fmtid="{D5CDD505-2E9C-101B-9397-08002B2CF9AE}" pid="7" name="ContentTypeId">
    <vt:lpwstr>0x01010040C1E66C1C12A5448E2DE15E59C4812C</vt:lpwstr>
  </property>
  <property fmtid="{D5CDD505-2E9C-101B-9397-08002B2CF9AE}" pid="8" name="xd_Signature">
    <vt:lpwstr/>
  </property>
  <property fmtid="{D5CDD505-2E9C-101B-9397-08002B2CF9AE}" pid="9" name="display_urn:schemas-microsoft-com:office:office#Editor">
    <vt:lpwstr>Kristin Tamm</vt:lpwstr>
  </property>
  <property fmtid="{D5CDD505-2E9C-101B-9397-08002B2CF9AE}" pid="10" name="Order">
    <vt:lpwstr>5475300.00000000</vt:lpwstr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xd_ProgID">
    <vt:lpwstr/>
  </property>
  <property fmtid="{D5CDD505-2E9C-101B-9397-08002B2CF9AE}" pid="14" name="_ExtendedDescription">
    <vt:lpwstr/>
  </property>
  <property fmtid="{D5CDD505-2E9C-101B-9397-08002B2CF9AE}" pid="15" name="SharedWithUsers">
    <vt:lpwstr/>
  </property>
  <property fmtid="{D5CDD505-2E9C-101B-9397-08002B2CF9AE}" pid="16" name="display_urn:schemas-microsoft-com:office:office#Author">
    <vt:lpwstr>Kristin Tamm</vt:lpwstr>
  </property>
  <property fmtid="{D5CDD505-2E9C-101B-9397-08002B2CF9AE}" pid="17" name="TriggerFlowInfo">
    <vt:lpwstr/>
  </property>
  <property fmtid="{D5CDD505-2E9C-101B-9397-08002B2CF9AE}" pid="18" name="MediaServiceImageTags">
    <vt:lpwstr/>
  </property>
  <property fmtid="{D5CDD505-2E9C-101B-9397-08002B2CF9AE}" pid="19" name="_dlc_DocIdItemGuid">
    <vt:lpwstr>26013e87-946d-44be-9071-5956c25fc002</vt:lpwstr>
  </property>
  <property fmtid="{D5CDD505-2E9C-101B-9397-08002B2CF9AE}" pid="20" name="MSIP_Label_defa4170-0d19-0005-0004-bc88714345d2_Enabled">
    <vt:lpwstr>true</vt:lpwstr>
  </property>
  <property fmtid="{D5CDD505-2E9C-101B-9397-08002B2CF9AE}" pid="21" name="MSIP_Label_defa4170-0d19-0005-0004-bc88714345d2_SetDate">
    <vt:lpwstr>2025-06-04T09:43:24Z</vt:lpwstr>
  </property>
  <property fmtid="{D5CDD505-2E9C-101B-9397-08002B2CF9AE}" pid="22" name="MSIP_Label_defa4170-0d19-0005-0004-bc88714345d2_Method">
    <vt:lpwstr>Standard</vt:lpwstr>
  </property>
  <property fmtid="{D5CDD505-2E9C-101B-9397-08002B2CF9AE}" pid="23" name="MSIP_Label_defa4170-0d19-0005-0004-bc88714345d2_Name">
    <vt:lpwstr>defa4170-0d19-0005-0004-bc88714345d2</vt:lpwstr>
  </property>
  <property fmtid="{D5CDD505-2E9C-101B-9397-08002B2CF9AE}" pid="24" name="MSIP_Label_defa4170-0d19-0005-0004-bc88714345d2_SiteId">
    <vt:lpwstr>8fe098d2-428d-4bd4-9803-7195fe96f0e2</vt:lpwstr>
  </property>
  <property fmtid="{D5CDD505-2E9C-101B-9397-08002B2CF9AE}" pid="25" name="MSIP_Label_defa4170-0d19-0005-0004-bc88714345d2_ActionId">
    <vt:lpwstr>6b171f4b-2f57-4366-8d4f-afb3ac09580a</vt:lpwstr>
  </property>
  <property fmtid="{D5CDD505-2E9C-101B-9397-08002B2CF9AE}" pid="26" name="MSIP_Label_defa4170-0d19-0005-0004-bc88714345d2_ContentBits">
    <vt:lpwstr>0</vt:lpwstr>
  </property>
  <property fmtid="{D5CDD505-2E9C-101B-9397-08002B2CF9AE}" pid="27" name="MSIP_Label_defa4170-0d19-0005-0004-bc88714345d2_Tag">
    <vt:lpwstr>10, 3, 0, 1</vt:lpwstr>
  </property>
</Properties>
</file>